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20490" windowHeight="7935" activeTab="0"/>
  </bookViews>
  <sheets>
    <sheet name="Cálculos" sheetId="1" r:id="rId1"/>
    <sheet name="Tabelas" sheetId="2" r:id="rId2"/>
  </sheets>
  <definedNames/>
  <calcPr fullCalcOnLoad="1"/>
</workbook>
</file>

<file path=xl/sharedStrings.xml><?xml version="1.0" encoding="utf-8"?>
<sst xmlns="http://schemas.openxmlformats.org/spreadsheetml/2006/main" count="262" uniqueCount="107">
  <si>
    <t>Cabo</t>
  </si>
  <si>
    <t>D.E.</t>
  </si>
  <si>
    <t>Tetrapolares</t>
  </si>
  <si>
    <t>Tipo do Cabo</t>
  </si>
  <si>
    <t>Bitola</t>
  </si>
  <si>
    <t>Qte</t>
  </si>
  <si>
    <t>Área</t>
  </si>
  <si>
    <t>Largura</t>
  </si>
  <si>
    <t>Aba</t>
  </si>
  <si>
    <t>200x100</t>
  </si>
  <si>
    <t>200x150</t>
  </si>
  <si>
    <t>300x100</t>
  </si>
  <si>
    <t>300x150</t>
  </si>
  <si>
    <t>400x100</t>
  </si>
  <si>
    <t>400x150</t>
  </si>
  <si>
    <t>500x100</t>
  </si>
  <si>
    <t>500x150</t>
  </si>
  <si>
    <t>600x100</t>
  </si>
  <si>
    <t>600x150</t>
  </si>
  <si>
    <t>800x100</t>
  </si>
  <si>
    <t>800x150</t>
  </si>
  <si>
    <t>1000x150</t>
  </si>
  <si>
    <t>1000x100</t>
  </si>
  <si>
    <t>Área Total</t>
  </si>
  <si>
    <t>Área Útil</t>
  </si>
  <si>
    <t>Comando / Digital</t>
  </si>
  <si>
    <t>Força</t>
  </si>
  <si>
    <t>Sinal Analógico</t>
  </si>
  <si>
    <t>Comando</t>
  </si>
  <si>
    <t>Sinal</t>
  </si>
  <si>
    <t>Condutores</t>
  </si>
  <si>
    <t>Tipo</t>
  </si>
  <si>
    <t>Ocupação (%)</t>
  </si>
  <si>
    <t>Área de Ocupação Total</t>
  </si>
  <si>
    <t>INFORMAÇÕES IMPORTANTES</t>
  </si>
  <si>
    <t>SCH 40</t>
  </si>
  <si>
    <t>3/4"</t>
  </si>
  <si>
    <t>1"</t>
  </si>
  <si>
    <t>1.1/2"</t>
  </si>
  <si>
    <t>2"</t>
  </si>
  <si>
    <t>2.1/2"</t>
  </si>
  <si>
    <t>3"</t>
  </si>
  <si>
    <t>3.1/2"</t>
  </si>
  <si>
    <t>4"</t>
  </si>
  <si>
    <t>1,0 mm²</t>
  </si>
  <si>
    <t>1,5 mm²</t>
  </si>
  <si>
    <t>2,5 mm²</t>
  </si>
  <si>
    <t>0,5 mm²</t>
  </si>
  <si>
    <t>Par</t>
  </si>
  <si>
    <t>Trio</t>
  </si>
  <si>
    <t>200x75</t>
  </si>
  <si>
    <t>300x75</t>
  </si>
  <si>
    <t>400x75</t>
  </si>
  <si>
    <t>500x75</t>
  </si>
  <si>
    <t>600x75</t>
  </si>
  <si>
    <t>800x75</t>
  </si>
  <si>
    <t>1000x75</t>
  </si>
  <si>
    <t>Força+Comando</t>
  </si>
  <si>
    <t>Bipolares</t>
  </si>
  <si>
    <t>Tripolares</t>
  </si>
  <si>
    <t>Eletroduto</t>
  </si>
  <si>
    <t>Leito</t>
  </si>
  <si>
    <t>Leitos</t>
  </si>
  <si>
    <t>Eletrocalha</t>
  </si>
  <si>
    <t>Eletrocalhas</t>
  </si>
  <si>
    <t>50x50</t>
  </si>
  <si>
    <t>100x50</t>
  </si>
  <si>
    <t>100x75</t>
  </si>
  <si>
    <t>100x100</t>
  </si>
  <si>
    <t>150x50</t>
  </si>
  <si>
    <t>150x75</t>
  </si>
  <si>
    <t>150x100</t>
  </si>
  <si>
    <t>150x150</t>
  </si>
  <si>
    <t>200x50</t>
  </si>
  <si>
    <t>300x50</t>
  </si>
  <si>
    <t>75x25</t>
  </si>
  <si>
    <t>75x50</t>
  </si>
  <si>
    <t>250x50</t>
  </si>
  <si>
    <t>75x75</t>
  </si>
  <si>
    <t>250x75</t>
  </si>
  <si>
    <t>250x100</t>
  </si>
  <si>
    <t>250x150</t>
  </si>
  <si>
    <t>Formação</t>
  </si>
  <si>
    <t>50x25</t>
  </si>
  <si>
    <t>100x25</t>
  </si>
  <si>
    <t>150x25</t>
  </si>
  <si>
    <t>200x25</t>
  </si>
  <si>
    <t>250x25</t>
  </si>
  <si>
    <t>300x25</t>
  </si>
  <si>
    <t>Eletroduto 40%</t>
  </si>
  <si>
    <t>Eletroduto 53%</t>
  </si>
  <si>
    <t>Eletroduto 31%</t>
  </si>
  <si>
    <r>
      <t xml:space="preserve">O cálculo dos eletrodutos considera a seguinte ocupação: 1 cabo = 53%, 2 cabos=31% e, 3 ou mais cabos = </t>
    </r>
    <r>
      <rPr>
        <b/>
        <sz val="10"/>
        <color indexed="62"/>
        <rFont val="Arial"/>
        <family val="2"/>
      </rPr>
      <t>40% , conforme NBR-5410 Tab-69</t>
    </r>
  </si>
  <si>
    <t>Pares</t>
  </si>
  <si>
    <t>1,0mm²</t>
  </si>
  <si>
    <t>2P</t>
  </si>
  <si>
    <t>4P</t>
  </si>
  <si>
    <t>6P</t>
  </si>
  <si>
    <t>8P</t>
  </si>
  <si>
    <t>10P</t>
  </si>
  <si>
    <t>Os dados calculados estão nas células com a cor igual a esta célula.</t>
  </si>
  <si>
    <t>(*) - Apenas para bitola de 1,0mm².</t>
  </si>
  <si>
    <t>Singelo</t>
  </si>
  <si>
    <r>
      <t>Para os cabos de F</t>
    </r>
    <r>
      <rPr>
        <b/>
        <sz val="10"/>
        <color indexed="62"/>
        <rFont val="Arial"/>
        <family val="2"/>
      </rPr>
      <t>orça</t>
    </r>
    <r>
      <rPr>
        <sz val="10"/>
        <color indexed="62"/>
        <rFont val="Arial"/>
        <family val="2"/>
      </rPr>
      <t>, será considerado no cálculo, o D.E. do cabo Sintenax Flex da Prysmian (Pirelli)</t>
    </r>
  </si>
  <si>
    <r>
      <t>Para os cabos de C</t>
    </r>
    <r>
      <rPr>
        <b/>
        <sz val="10"/>
        <color indexed="62"/>
        <rFont val="Arial"/>
        <family val="2"/>
      </rPr>
      <t>omando</t>
    </r>
    <r>
      <rPr>
        <sz val="10"/>
        <color indexed="62"/>
        <rFont val="Arial"/>
        <family val="2"/>
      </rPr>
      <t>, será considerado no cálculo, o D.E. do cabo Tipo CM da Poliron</t>
    </r>
  </si>
  <si>
    <r>
      <t>Para os cabos de S</t>
    </r>
    <r>
      <rPr>
        <b/>
        <sz val="10"/>
        <color indexed="62"/>
        <rFont val="Arial"/>
        <family val="2"/>
      </rPr>
      <t>inal</t>
    </r>
    <r>
      <rPr>
        <sz val="10"/>
        <color indexed="62"/>
        <rFont val="Arial"/>
        <family val="2"/>
      </rPr>
      <t>, será considerado no cálculo, o D.E. do cabo Tipo MA da Poliron</t>
    </r>
  </si>
  <si>
    <t>N/A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</si>
</sst>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0" fillId="34" borderId="1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" fontId="0" fillId="34" borderId="0" xfId="0" applyNumberFormat="1" applyFill="1" applyBorder="1" applyAlignment="1" applyProtection="1">
      <alignment horizontal="center"/>
      <protection hidden="1"/>
    </xf>
    <xf numFmtId="1" fontId="0" fillId="34" borderId="0" xfId="0" applyNumberFormat="1" applyFill="1" applyAlignment="1">
      <alignment horizontal="center"/>
    </xf>
    <xf numFmtId="2" fontId="0" fillId="34" borderId="10" xfId="0" applyNumberForma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64" fontId="3" fillId="36" borderId="10" xfId="0" applyNumberFormat="1" applyFont="1" applyFill="1" applyBorder="1" applyAlignment="1" applyProtection="1">
      <alignment horizontal="center"/>
      <protection hidden="1"/>
    </xf>
    <xf numFmtId="0" fontId="2" fillId="3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1" fontId="0" fillId="34" borderId="12" xfId="0" applyNumberFormat="1" applyFont="1" applyFill="1" applyBorder="1" applyAlignment="1" applyProtection="1">
      <alignment horizontal="center"/>
      <protection hidden="1" locked="0"/>
    </xf>
    <xf numFmtId="1" fontId="0" fillId="34" borderId="13" xfId="0" applyNumberFormat="1" applyFont="1" applyFill="1" applyBorder="1" applyAlignment="1" applyProtection="1">
      <alignment horizontal="center"/>
      <protection hidden="1" locked="0"/>
    </xf>
    <xf numFmtId="164" fontId="3" fillId="36" borderId="12" xfId="0" applyNumberFormat="1" applyFont="1" applyFill="1" applyBorder="1" applyAlignment="1" applyProtection="1">
      <alignment horizontal="center"/>
      <protection hidden="1"/>
    </xf>
    <xf numFmtId="164" fontId="3" fillId="36" borderId="13" xfId="0" applyNumberFormat="1" applyFont="1" applyFill="1" applyBorder="1" applyAlignment="1" applyProtection="1">
      <alignment horizontal="center"/>
      <protection hidden="1"/>
    </xf>
    <xf numFmtId="1" fontId="3" fillId="36" borderId="12" xfId="0" applyNumberFormat="1" applyFont="1" applyFill="1" applyBorder="1" applyAlignment="1" applyProtection="1">
      <alignment horizontal="center"/>
      <protection hidden="1"/>
    </xf>
    <xf numFmtId="1" fontId="3" fillId="36" borderId="13" xfId="0" applyNumberFormat="1" applyFont="1" applyFill="1" applyBorder="1" applyAlignment="1" applyProtection="1">
      <alignment horizontal="center"/>
      <protection hidden="1"/>
    </xf>
    <xf numFmtId="2" fontId="3" fillId="36" borderId="10" xfId="0" applyNumberFormat="1" applyFont="1" applyFill="1" applyBorder="1" applyAlignment="1" applyProtection="1">
      <alignment horizontal="center"/>
      <protection hidden="1"/>
    </xf>
    <xf numFmtId="164" fontId="3" fillId="36" borderId="10" xfId="0" applyNumberFormat="1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 applyProtection="1">
      <alignment horizontal="center"/>
      <protection hidden="1"/>
    </xf>
    <xf numFmtId="0" fontId="3" fillId="35" borderId="14" xfId="0" applyFont="1" applyFill="1" applyBorder="1" applyAlignment="1" applyProtection="1">
      <alignment horizontal="center"/>
      <protection hidden="1"/>
    </xf>
    <xf numFmtId="0" fontId="3" fillId="35" borderId="13" xfId="0" applyFont="1" applyFill="1" applyBorder="1" applyAlignment="1" applyProtection="1">
      <alignment horizontal="center"/>
      <protection hidden="1"/>
    </xf>
    <xf numFmtId="0" fontId="3" fillId="35" borderId="10" xfId="0" applyFont="1" applyFill="1" applyBorder="1" applyAlignment="1" applyProtection="1">
      <alignment horizontal="center"/>
      <protection hidden="1"/>
    </xf>
    <xf numFmtId="0" fontId="3" fillId="35" borderId="11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HK1268"/>
  <sheetViews>
    <sheetView tabSelected="1" zoomScale="90" zoomScaleNormal="90" zoomScalePageLayoutView="0" workbookViewId="0" topLeftCell="A1">
      <selection activeCell="A33" sqref="A33"/>
    </sheetView>
  </sheetViews>
  <sheetFormatPr defaultColWidth="9.140625" defaultRowHeight="12.75"/>
  <cols>
    <col min="1" max="1" width="15.7109375" style="0" customWidth="1"/>
    <col min="2" max="3" width="12.7109375" style="0" customWidth="1"/>
    <col min="4" max="4" width="10.7109375" style="1" customWidth="1"/>
    <col min="5" max="5" width="5.7109375" style="0" customWidth="1"/>
    <col min="6" max="7" width="8.7109375" style="0" customWidth="1"/>
    <col min="8" max="8" width="12.7109375" style="0" customWidth="1"/>
    <col min="9" max="9" width="10.7109375" style="1" customWidth="1"/>
    <col min="10" max="11" width="12.7109375" style="0" customWidth="1"/>
    <col min="15" max="205" width="9.140625" style="16" customWidth="1"/>
  </cols>
  <sheetData>
    <row r="1" spans="1:14" ht="12.75">
      <c r="A1" s="14"/>
      <c r="B1" s="14"/>
      <c r="C1" s="14"/>
      <c r="D1" s="15"/>
      <c r="E1" s="14"/>
      <c r="F1" s="14"/>
      <c r="G1" s="14"/>
      <c r="H1" s="14"/>
      <c r="I1" s="15"/>
      <c r="J1" s="14"/>
      <c r="K1" s="14"/>
      <c r="L1" s="14"/>
      <c r="M1" s="14"/>
      <c r="N1" s="16"/>
    </row>
    <row r="2" spans="1:14" ht="12.75">
      <c r="A2" s="30" t="s">
        <v>26</v>
      </c>
      <c r="B2" s="30"/>
      <c r="C2" s="30"/>
      <c r="D2" s="30"/>
      <c r="E2" s="14"/>
      <c r="F2" s="34" t="s">
        <v>61</v>
      </c>
      <c r="G2" s="35"/>
      <c r="H2" s="35"/>
      <c r="I2" s="35"/>
      <c r="J2" s="35"/>
      <c r="K2" s="35"/>
      <c r="L2" s="35"/>
      <c r="M2" s="36"/>
      <c r="N2" s="16"/>
    </row>
    <row r="3" spans="1:14" ht="12.75">
      <c r="A3" s="9" t="s">
        <v>3</v>
      </c>
      <c r="B3" s="2" t="s">
        <v>4</v>
      </c>
      <c r="C3" s="2" t="s">
        <v>5</v>
      </c>
      <c r="D3" s="2" t="s">
        <v>6</v>
      </c>
      <c r="E3" s="14"/>
      <c r="F3" s="32" t="s">
        <v>31</v>
      </c>
      <c r="G3" s="33"/>
      <c r="H3" s="32" t="s">
        <v>8</v>
      </c>
      <c r="I3" s="33"/>
      <c r="J3" s="32" t="s">
        <v>7</v>
      </c>
      <c r="K3" s="33"/>
      <c r="L3" s="32" t="s">
        <v>32</v>
      </c>
      <c r="M3" s="33"/>
      <c r="N3" s="16"/>
    </row>
    <row r="4" spans="1:14" ht="12.75">
      <c r="A4" s="10" t="s">
        <v>102</v>
      </c>
      <c r="B4" s="5">
        <v>10</v>
      </c>
      <c r="C4" s="5">
        <v>1</v>
      </c>
      <c r="D4" s="29">
        <f>IF($A4="Singelo",VLOOKUP($B4,Tabelas!$A$3:$C$23,3,0)*C4,IF($A4="Bipolar",VLOOKUP($B4,Tabelas!$U$14:$W$29,3)*$C4,IF($A4="Tripolar",VLOOKUP($B4,Tabelas!U32:$W$48,3)*$C4,IF($A4="Tetrapolar",(VLOOKUP($B4,Tabelas!$E$3:$G$18,3))*$C4,""))))</f>
        <v>50.26548245743669</v>
      </c>
      <c r="E4" s="14"/>
      <c r="F4" s="32" t="s">
        <v>26</v>
      </c>
      <c r="G4" s="33"/>
      <c r="H4" s="37">
        <v>100</v>
      </c>
      <c r="I4" s="38"/>
      <c r="J4" s="41">
        <f>IF($H4=75,VLOOKUP($D$18,Tabelas!$I$3:$M$11,3),IF($H4=100,VLOOKUP($D$18,Tabelas!$O$3:$S$10,3),IF($H4=150,VLOOKUP($D$18,Tabelas!$U$3:$Y$10,3))))</f>
        <v>200</v>
      </c>
      <c r="K4" s="42"/>
      <c r="L4" s="39">
        <f>IF($J4="N/A","N/A",(IF($H4=75,($D$18*100)/VLOOKUP($J4,Tabelas!$K$3:$M$10,3),(IF($H4=100,($D$18*100)/VLOOKUP($J4,Tabelas!$Q$3:$S$9,3),(IF($H4=150,($D$18*100)/VLOOKUP($J4,Tabelas!$W$3:$Y$9,3))))))))</f>
        <v>0.8777217175048185</v>
      </c>
      <c r="M4" s="40"/>
      <c r="N4" s="16"/>
    </row>
    <row r="5" spans="1:14" ht="12.75">
      <c r="A5" s="10" t="s">
        <v>102</v>
      </c>
      <c r="B5" s="5">
        <v>1.5</v>
      </c>
      <c r="C5" s="5">
        <v>3</v>
      </c>
      <c r="D5" s="29">
        <f>IF($A5="Singelo",VLOOKUP($B5,Tabelas!$A$3:$C$23,3,0)*C5,IF($A5="Bipolar",VLOOKUP($B5,Tabelas!$U$14:$W$29,3)*$C5,IF($A5="Tripolar",VLOOKUP($B5,Tabelas!U33:$W$48,3)*$C5,IF($A5="Tetrapolar",(VLOOKUP($B5,Tabelas!$E$3:$G$18,3))*$C5,""))))</f>
        <v>56.57222970951821</v>
      </c>
      <c r="E5" s="14"/>
      <c r="F5" s="32" t="s">
        <v>28</v>
      </c>
      <c r="G5" s="33"/>
      <c r="H5" s="37">
        <v>75</v>
      </c>
      <c r="I5" s="38"/>
      <c r="J5" s="41">
        <f>IF($H5=75,VLOOKUP($D$29,Tabelas!$I$3:$M$10,3),IF($H5=100,VLOOKUP($D$29,Tabelas!$O$3:$S$10,3),IF($H5=150,VLOOKUP($D$29,Tabelas!$U$3:$Y$10,3))))</f>
        <v>200</v>
      </c>
      <c r="K5" s="42"/>
      <c r="L5" s="39">
        <f>IF(J5="N/A","N/A",(IF($H5=75,($D$29*100)/VLOOKUP($J5,Tabelas!$K$3:$M$10,3),(IF($H5=100,($D$29*100)/VLOOKUP($J5,Tabelas!$Q$3:$S$9,3),(IF($H5=150,($D$29*100)/VLOOKUP($J5,Tabelas!$W$3:$Y$9,3))))))))</f>
        <v>0</v>
      </c>
      <c r="M5" s="40"/>
      <c r="N5" s="16"/>
    </row>
    <row r="6" spans="1:14" ht="12.75">
      <c r="A6" s="10" t="s">
        <v>102</v>
      </c>
      <c r="B6" s="5">
        <v>2.5</v>
      </c>
      <c r="C6" s="5">
        <v>3</v>
      </c>
      <c r="D6" s="29">
        <f>IF($A6="Singelo",VLOOKUP($B6,Tabelas!$A$3:$C$23,3,0)*C6,IF($A6="Bipolar",VLOOKUP($B6,Tabelas!$U$14:$W$29,3)*$C6,IF($A6="Tripolar",VLOOKUP($B6,Tabelas!U34:$W$48,3)*$C6,IF($A6="Tetrapolar",(VLOOKUP($B6,Tabelas!$E$3:$G$18,3))*$C6,""))))</f>
        <v>68.70663133400879</v>
      </c>
      <c r="E6" s="14"/>
      <c r="F6" s="32" t="s">
        <v>29</v>
      </c>
      <c r="G6" s="33"/>
      <c r="H6" s="37">
        <v>75</v>
      </c>
      <c r="I6" s="38"/>
      <c r="J6" s="41">
        <f>IF($H6=75,VLOOKUP($D$38,Tabelas!$I$3:$M$10,3),IF($H6=100,VLOOKUP($D$38,Tabelas!$O$3:$S$10,3),IF($H6=150,VLOOKUP($D$38,Tabelas!$U$3:$Y$10,3))))</f>
        <v>200</v>
      </c>
      <c r="K6" s="42"/>
      <c r="L6" s="39">
        <f>IF(J6="N/A","N/A",(IF($H6=75,($D$38*100)/VLOOKUP($J6,Tabelas!$K$3:$M$10,3),(IF($H6=100,($D$38*100)/VLOOKUP($J6,Tabelas!$Q$3:$S$9,3),(IF($H6=150,($D$38*100)/VLOOKUP($J6,Tabelas!$W$3:$Y$9,3))))))))</f>
        <v>0</v>
      </c>
      <c r="M6" s="40"/>
      <c r="N6" s="16"/>
    </row>
    <row r="7" spans="1:14" ht="12.75">
      <c r="A7" s="10"/>
      <c r="B7" s="5"/>
      <c r="C7" s="5"/>
      <c r="D7" s="29">
        <f>IF($A7="Singelo",VLOOKUP($B7,Tabelas!$A$3:$C$23,3,0)*C7,IF($A7="Bipolar",VLOOKUP($B7,Tabelas!$U$14:$W$29,3)*$C7,IF($A7="Tripolar",VLOOKUP($B7,Tabelas!U35:$W$48,3)*$C7,IF($A7="Tetrapolar",(VLOOKUP($B7,Tabelas!$E$3:$G$18,3))*$C7,""))))</f>
      </c>
      <c r="E7" s="14"/>
      <c r="F7" s="32" t="s">
        <v>57</v>
      </c>
      <c r="G7" s="33"/>
      <c r="H7" s="37">
        <v>100</v>
      </c>
      <c r="I7" s="38"/>
      <c r="J7" s="41">
        <f>IF($H7=75,VLOOKUP($D$18+$D$29,Tabelas!$I$3:$M$10,3),IF($H7=100,VLOOKUP($D$18+$D$29,Tabelas!$O$3:$S$10,3),IF($H7=150,VLOOKUP($D$18+$D$29,Tabelas!$U$3:$Y$10,3))))</f>
        <v>200</v>
      </c>
      <c r="K7" s="42"/>
      <c r="L7" s="39">
        <f>IF(J7="N/A","N/A",IF(J7="N/A","N/A",(IF($H7=75,(($D$18+$D$29)*100)/VLOOKUP($J7,Tabelas!$K$3:$M$10,3),(IF($H7=100,(($D$18+$D$29)*100)/VLOOKUP($J7,Tabelas!$Q$3:$S$9,3),(IF($H7=150,(($D$18+$D$29)*100)/VLOOKUP($J7,Tabelas!$W$3:$Y$9,3)))))))))</f>
        <v>0.8777217175048185</v>
      </c>
      <c r="M7" s="40"/>
      <c r="N7" s="16"/>
    </row>
    <row r="8" spans="1:14" ht="12.75">
      <c r="A8" s="10"/>
      <c r="B8" s="5"/>
      <c r="C8" s="5"/>
      <c r="D8" s="29">
        <f>IF($A8="Singelo",VLOOKUP($B8,Tabelas!$A$3:$C$23,3,0)*C8,IF($A8="Bipolar",VLOOKUP($B8,Tabelas!$U$14:$W$29,3)*$C8,IF($A8="Tripolar",VLOOKUP($B8,Tabelas!U36:$W$48,3)*$C8,IF($A8="Tetrapolar",(VLOOKUP($B8,Tabelas!$E$3:$G$18,3))*$C8,""))))</f>
      </c>
      <c r="E8" s="14"/>
      <c r="F8" s="16"/>
      <c r="G8" s="16"/>
      <c r="H8" s="16"/>
      <c r="I8" s="16"/>
      <c r="J8" s="16"/>
      <c r="K8" s="16"/>
      <c r="L8" s="16"/>
      <c r="M8" s="16"/>
      <c r="N8" s="16"/>
    </row>
    <row r="9" spans="1:14" ht="12.75">
      <c r="A9" s="10"/>
      <c r="B9" s="5"/>
      <c r="C9" s="5"/>
      <c r="D9" s="29">
        <f>IF($A9="Singelo",VLOOKUP($B9,Tabelas!$A$3:$C$23,3,0)*C9,IF($A9="Bipolar",VLOOKUP($B9,Tabelas!$U$14:$W$29,3)*$C9,IF($A9="Tripolar",VLOOKUP($B9,Tabelas!U37:$W$48,3)*$C9,IF($A9="Tetrapolar",(VLOOKUP($B9,Tabelas!$E$3:$G$18,3))*$C9,""))))</f>
      </c>
      <c r="E9" s="14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0"/>
      <c r="B10" s="5"/>
      <c r="C10" s="5"/>
      <c r="D10" s="29">
        <f>IF($A10="Singelo",VLOOKUP($B10,Tabelas!$A$3:$C$23,3,0)*C10,IF($A10="Bipolar",VLOOKUP($B10,Tabelas!$U$14:$W$29,3)*$C10,IF($A10="Tripolar",VLOOKUP($B10,Tabelas!U38:$W$48,3)*$C10,IF($A10="Tetrapolar",(VLOOKUP($B10,Tabelas!$E$3:$G$18,3))*$C10,""))))</f>
      </c>
      <c r="E10" s="14"/>
      <c r="F10" s="34" t="s">
        <v>63</v>
      </c>
      <c r="G10" s="35"/>
      <c r="H10" s="35"/>
      <c r="I10" s="35"/>
      <c r="J10" s="35"/>
      <c r="K10" s="35"/>
      <c r="L10" s="35"/>
      <c r="M10" s="36"/>
      <c r="N10" s="16"/>
    </row>
    <row r="11" spans="1:14" ht="12.75">
      <c r="A11" s="10"/>
      <c r="B11" s="5"/>
      <c r="C11" s="5"/>
      <c r="D11" s="29">
        <f>IF($A11="Singelo",VLOOKUP($B11,Tabelas!$A$3:$C$23,3,0)*C11,IF($A11="Bipolar",VLOOKUP($B11,Tabelas!$U$14:$W$29,3)*$C11,IF($A11="Tripolar",VLOOKUP($B11,Tabelas!U39:$W$48,3)*$C11,IF($A11="Tetrapolar",(VLOOKUP($B11,Tabelas!$E$3:$G$18,3))*$C11,""))))</f>
      </c>
      <c r="E11" s="14"/>
      <c r="F11" s="32" t="s">
        <v>31</v>
      </c>
      <c r="G11" s="33"/>
      <c r="H11" s="32" t="s">
        <v>8</v>
      </c>
      <c r="I11" s="33"/>
      <c r="J11" s="32" t="s">
        <v>7</v>
      </c>
      <c r="K11" s="33"/>
      <c r="L11" s="32" t="s">
        <v>32</v>
      </c>
      <c r="M11" s="33"/>
      <c r="N11" s="16"/>
    </row>
    <row r="12" spans="1:14" ht="12.75">
      <c r="A12" s="10"/>
      <c r="B12" s="5"/>
      <c r="C12" s="5"/>
      <c r="D12" s="29">
        <f>IF($A12="Singelo",VLOOKUP($B12,Tabelas!$A$3:$C$23,3,0)*C12,IF($A12="Bipolar",VLOOKUP($B12,Tabelas!$U$14:$W$29,3)*$C12,IF($A12="Tripolar",VLOOKUP($B12,Tabelas!U40:$W$48,3)*$C12,IF($A12="Tetrapolar",(VLOOKUP($B12,Tabelas!$E$3:$G$18,3))*$C12,""))))</f>
      </c>
      <c r="E12" s="14"/>
      <c r="F12" s="32" t="s">
        <v>26</v>
      </c>
      <c r="G12" s="33"/>
      <c r="H12" s="37">
        <v>25</v>
      </c>
      <c r="I12" s="38"/>
      <c r="J12" s="41">
        <f>IF($H12=25,VLOOKUP($D$18,Tabelas!$AA$3:$AD$10,3),IF($H12=50,VLOOKUP($D$18,Tabelas!AA14:$AD$21,3),IF($H12=75,VLOOKUP($D$18,Tabelas!$AA$25:$AE$31,3),IF($H12=100,VLOOKUP($D$18,Tabelas!$AA$35:$AE$40,3),IF($H12=150,VLOOKUP($D$18,Tabelas!$AA$44:$AE$48,3))))))</f>
        <v>50</v>
      </c>
      <c r="K12" s="42"/>
      <c r="L12" s="39">
        <f>IF(J12="N/A","N/A",IF($H12=25,($D$18*100)/VLOOKUP($J12,Tabelas!$AC$3:$AE$9,3),IF($H12=50,($D$18*100)/VLOOKUP($J12,Tabelas!$AC$14:$AE$20,3),IF($H12=75,($D$18*100)/VLOOKUP($J12,Tabelas!$AC$25:$AE$30,3),IF($H12=100,($D$18*100)/VLOOKUP($J12,Tabelas!$AC$35:$AE$39,3),IF($H12=150,($D$18*100)/VLOOKUP($J12,Tabelas!$AC$44:$AE$47,3)))))))</f>
        <v>14.043547480077097</v>
      </c>
      <c r="M12" s="40"/>
      <c r="N12" s="16"/>
    </row>
    <row r="13" spans="1:14" ht="12.75">
      <c r="A13" s="10"/>
      <c r="B13" s="5"/>
      <c r="C13" s="5"/>
      <c r="D13" s="29">
        <f>IF($A13="Singelo",VLOOKUP($B13,Tabelas!$A$3:$C$23,3,0)*C13,IF($A13="Bipolar",VLOOKUP($B13,Tabelas!$U$14:$W$29,3)*$C13,IF($A13="Tripolar",VLOOKUP($B13,Tabelas!U41:$W$48,3)*$C13,IF($A13="Tetrapolar",(VLOOKUP($B13,Tabelas!$E$3:$G$18,3))*$C13,""))))</f>
      </c>
      <c r="E13" s="14"/>
      <c r="F13" s="32" t="s">
        <v>28</v>
      </c>
      <c r="G13" s="33"/>
      <c r="H13" s="37">
        <v>50</v>
      </c>
      <c r="I13" s="38"/>
      <c r="J13" s="41">
        <f>IF($H13=25,VLOOKUP($D$29,Tabelas!$AA$3:$AD$10,3),IF($H13=50,VLOOKUP($D$29,Tabelas!AA14:$AD$21,3),IF($H13=75,VLOOKUP($D$29,Tabelas!$AA$25:$AE$31,3),IF($H13=100,VLOOKUP($D$29,Tabelas!$AA$35:$AE$40,3),IF($H13=150,VLOOKUP($D$29,Tabelas!$AA$44:$AE$48,3))))))</f>
        <v>50</v>
      </c>
      <c r="K13" s="42"/>
      <c r="L13" s="39">
        <f>IF(J13="N/A","N/A",IF($H13=25,($D$29*100)/VLOOKUP($J13,Tabelas!$AC$3:$AE$9,3),IF($H13=50,($D$29*100)/VLOOKUP($J13,Tabelas!$AC$14:$AE$20,3),IF($H13=75,($D$29*100)/VLOOKUP($J13,Tabelas!$AC$25:$AE$30,3),IF($H13=100,($D$29*100)/VLOOKUP($J13,Tabelas!$AC$35:$AE$39,3),IF($H13=150,($D$29*100)/VLOOKUP($J13,Tabelas!$AC$44:$AE$47,3)))))))</f>
        <v>0</v>
      </c>
      <c r="M13" s="40"/>
      <c r="N13" s="16"/>
    </row>
    <row r="14" spans="1:14" ht="12.75">
      <c r="A14" s="10"/>
      <c r="B14" s="5"/>
      <c r="C14" s="5"/>
      <c r="D14" s="29">
        <f>IF($A14="Singelo",VLOOKUP($B14,Tabelas!$A$3:$C$23,3,0)*C14,IF($A14="Bipolar",VLOOKUP($B14,Tabelas!$U$14:$W$29,3)*$C14,IF($A14="Tripolar",VLOOKUP($B14,Tabelas!U42:$W$48,3)*$C14,IF($A14="Tetrapolar",(VLOOKUP($B14,Tabelas!$E$3:$G$18,3))*$C14,""))))</f>
      </c>
      <c r="E14" s="14"/>
      <c r="F14" s="32" t="s">
        <v>29</v>
      </c>
      <c r="G14" s="33"/>
      <c r="H14" s="37">
        <v>50</v>
      </c>
      <c r="I14" s="38"/>
      <c r="J14" s="41">
        <f>IF($H14=25,VLOOKUP($D$38,Tabelas!$AA$3:$AD$10,3),IF($H14=50,VLOOKUP($D$38,Tabelas!AA14:$AD$21,3),IF($H14=75,VLOOKUP($D$38,Tabelas!$AA$25:$AE$31,3),IF($H14=100,VLOOKUP($D$38,Tabelas!$AA$35:$AE$40,3),IF($H14=150,VLOOKUP($D$38,Tabelas!$AA$44:$AE$48,3))))))</f>
        <v>50</v>
      </c>
      <c r="K14" s="42"/>
      <c r="L14" s="39">
        <f>IF(J14="N/A","N/A",IF($H14=25,($D$38*100)/VLOOKUP($J14,Tabelas!$AC$3:$AE$9,3),IF($H14=50,($D$38*100)/VLOOKUP($J14,Tabelas!$AC$14:$AE$20,3),IF($H14=75,($D$38*100)/VLOOKUP($J14,Tabelas!$AC$25:$AE$30,3),IF($H14=100,($D$38*100)/VLOOKUP($J14,Tabelas!$AC$35:$AE$39,3),IF($H14=150,($D$38*100)/VLOOKUP($J14,Tabelas!$AC$44:$AE$47,3)))))))</f>
        <v>0</v>
      </c>
      <c r="M14" s="40"/>
      <c r="N14" s="16"/>
    </row>
    <row r="15" spans="1:14" ht="12.75">
      <c r="A15" s="10"/>
      <c r="B15" s="5"/>
      <c r="C15" s="5"/>
      <c r="D15" s="29">
        <f>IF($A15="Singelo",VLOOKUP($B15,Tabelas!$A$3:$C$23,3,0)*C15,IF($A15="Bipolar",VLOOKUP($B15,Tabelas!$U$14:$W$29,3)*$C15,IF($A15="Tripolar",VLOOKUP($B15,Tabelas!U43:$W$48,3)*$C15,IF($A15="Tetrapolar",(VLOOKUP($B15,Tabelas!$E$3:$G$18,3))*$C15,""))))</f>
      </c>
      <c r="E15" s="14"/>
      <c r="F15" s="32" t="s">
        <v>57</v>
      </c>
      <c r="G15" s="33"/>
      <c r="H15" s="37">
        <v>100</v>
      </c>
      <c r="I15" s="38"/>
      <c r="J15" s="41">
        <f>IF($H15=25,VLOOKUP(($D$18+$D$29),Tabelas!$AA$3:$AD$10,3),IF($H15=50,VLOOKUP(($D$18+$D$29),Tabelas!$AA$14:$AD$21,3),IF($H15=75,VLOOKUP(($D$18+$D$29),Tabelas!$AA$25:$AE$31,3),IF($H15=100,VLOOKUP(($D$18+$D$29),Tabelas!$AA$35:$AE$40,3),IF($H15=150,VLOOKUP($D$38,Tabelas!$AA$44:$AE$48,3))))))</f>
        <v>100</v>
      </c>
      <c r="K15" s="42"/>
      <c r="L15" s="39">
        <f>IF(J15="N/A","N/A",IF($H15=25,(($D$18+$D$29)*100)/VLOOKUP($J15,Tabelas!$AC$3:$AE$9,3),IF($H15=50,(($D$18+$D$29)*100)/VLOOKUP($J15,Tabelas!$AC$14:$AE$20,3),IF($H15=75,(($D$18+$D$29)*100)/VLOOKUP($J15,Tabelas!$AC$25:$AE$30,3),IF($H15=100,(($D$18+$D$29)*100)/VLOOKUP($J15,Tabelas!$AC$35:$AE$39,3),IF($H15=150,(($D$18+$D$29)*100)/VLOOKUP($J15,Tabelas!$AC$44:$AE$47,3)))))))</f>
        <v>1.755443435009637</v>
      </c>
      <c r="M15" s="40"/>
      <c r="N15" s="16"/>
    </row>
    <row r="16" spans="1:14" ht="12.75">
      <c r="A16" s="10"/>
      <c r="B16" s="5"/>
      <c r="C16" s="5"/>
      <c r="D16" s="29">
        <f>IF($A16="Singelo",VLOOKUP($B16,Tabelas!$A$3:$C$23,3,0)*C16,IF($A16="Bipolar",VLOOKUP($B16,Tabelas!$U$14:$W$29,3)*$C16,IF($A16="Tripolar",VLOOKUP($B16,Tabelas!U44:$W$48,3)*$C16,IF($A16="Tetrapolar",(VLOOKUP($B16,Tabelas!$E$3:$G$18,3))*$C16,""))))</f>
      </c>
      <c r="E16" s="14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2.75">
      <c r="A17" s="14"/>
      <c r="B17" s="14"/>
      <c r="C17" s="14"/>
      <c r="D17" s="18"/>
      <c r="E17" s="14"/>
      <c r="F17" s="16"/>
      <c r="G17" s="16"/>
      <c r="H17" s="16"/>
      <c r="I17" s="16"/>
      <c r="J17" s="16"/>
      <c r="K17" s="16"/>
      <c r="L17" s="16"/>
      <c r="M17" s="16"/>
      <c r="N17" s="16"/>
    </row>
    <row r="18" spans="1:205" ht="12.75">
      <c r="A18" s="14"/>
      <c r="B18" s="31" t="s">
        <v>33</v>
      </c>
      <c r="C18" s="31"/>
      <c r="D18" s="29">
        <f>SUM($D$4:$D$16)</f>
        <v>175.5443435009637</v>
      </c>
      <c r="E18" s="14"/>
      <c r="F18" s="30" t="s">
        <v>60</v>
      </c>
      <c r="G18" s="30"/>
      <c r="H18" s="30"/>
      <c r="I18" s="30"/>
      <c r="J18" s="30"/>
      <c r="K18" s="30"/>
      <c r="L18" s="16"/>
      <c r="M18" s="16"/>
      <c r="N18" s="16"/>
      <c r="GW18"/>
    </row>
    <row r="19" spans="1:205" ht="12.75">
      <c r="A19" s="14"/>
      <c r="B19" s="14"/>
      <c r="C19" s="14"/>
      <c r="D19" s="17"/>
      <c r="E19" s="14"/>
      <c r="F19" s="45" t="s">
        <v>31</v>
      </c>
      <c r="G19" s="45"/>
      <c r="H19" s="45" t="s">
        <v>35</v>
      </c>
      <c r="I19" s="45"/>
      <c r="J19" s="45" t="s">
        <v>32</v>
      </c>
      <c r="K19" s="45"/>
      <c r="L19" s="16"/>
      <c r="M19" s="16"/>
      <c r="N19" s="16"/>
      <c r="GW19"/>
    </row>
    <row r="20" spans="1:205" ht="12.75">
      <c r="A20" s="30" t="s">
        <v>25</v>
      </c>
      <c r="B20" s="30"/>
      <c r="C20" s="30"/>
      <c r="D20" s="30"/>
      <c r="E20" s="14"/>
      <c r="F20" s="45" t="s">
        <v>26</v>
      </c>
      <c r="G20" s="45"/>
      <c r="H20" s="43" t="str">
        <f>IF(SUM($C$4:$C$16)=1,VLOOKUP($D$18,Tabelas!$AM$13:$AN$23,2),IF(SUM($C$4:$C$16)=2,VLOOKUP($D$18,Tabelas!$AG$13:$AH$23,2),IF(SUM($C$4:$C$16)&gt;=3,VLOOKUP($D$18,Tabelas!$AJ$13:$AK$23,2))))</f>
        <v>1"</v>
      </c>
      <c r="I20" s="43"/>
      <c r="J20" s="44">
        <f>IF($H20="3/4""",($D$18*40)/137.62,IF(H20="1""",($D$18*40)/222.95,IF(H20="1.1/2""",($D$18*40)/525.52,IF(H20="2""",($D$18*40)/866,IF(H20="2.1/2""",($D$18*40)/1235.44,IF(H20="3""",($D$18*40)/1907.42,IF(H20="3.1/2""",($D$18*40)/2551.48,((IF(H20="4""",($D$18*40)/3285.19,0))))))))))</f>
        <v>31.49483624148261</v>
      </c>
      <c r="K20" s="44"/>
      <c r="L20" s="16"/>
      <c r="M20" s="16"/>
      <c r="N20" s="16"/>
      <c r="GW20"/>
    </row>
    <row r="21" spans="1:205" ht="12.75">
      <c r="A21" s="9" t="s">
        <v>30</v>
      </c>
      <c r="B21" s="2" t="s">
        <v>4</v>
      </c>
      <c r="C21" s="2" t="s">
        <v>5</v>
      </c>
      <c r="D21" s="2" t="s">
        <v>6</v>
      </c>
      <c r="E21" s="14"/>
      <c r="F21" s="45" t="s">
        <v>28</v>
      </c>
      <c r="G21" s="45"/>
      <c r="H21" s="43" t="b">
        <f>IF(SUM($C$22:$C$25)=1,VLOOKUP($D$29,Tabelas!$AM$13:$AN$23,2),IF(SUM($C$22:$C$25)=2,VLOOKUP($D$29,Tabelas!$AG$13:$AH$23,2),IF(SUM($C$22:$C$25)&gt;=3,VLOOKUP($D$29,Tabelas!$AJ$13:$AK$23,2))))</f>
        <v>0</v>
      </c>
      <c r="I21" s="43"/>
      <c r="J21" s="44">
        <f>IF($H21="3/4""",($D$29*40)/137.62,IF(H21="1""",($D$29*40)/222.95,IF(H21="1.1/2""",($D$29*40)/525.52,IF(H21="2""",($D$29*40)/866,IF(H21="2.1/2""",($D$29*40)/1235.44,IF(H21="3""",($D$29*40)/1907.42,IF(H21="3.1/2""",($D$29*40)/2551.48,IF(H21="4""",($D$29*40)/3285.19,0))))))))</f>
        <v>0</v>
      </c>
      <c r="K21" s="44"/>
      <c r="L21" s="14"/>
      <c r="M21" s="16"/>
      <c r="N21" s="16"/>
      <c r="GW21"/>
    </row>
    <row r="22" spans="1:205" ht="12.75">
      <c r="A22" s="5"/>
      <c r="B22" s="23"/>
      <c r="C22" s="5"/>
      <c r="D22" s="29">
        <f>IF($B22=0.5,VLOOKUP($A22,Tabelas!$A$28:$C$48,3)*$C22,IF($B22=0.75,VLOOKUP($A22,Tabelas!$E$28:$G$48,3)*$C22,IF($B22=1,VLOOKUP($A22,Tabelas!$I$28:$K$48,3)*$C22,IF($B22=1.5,VLOOKUP($A22,Tabelas!$M$28:$O$48,3)*$C22,IF($B22=2.5,VLOOKUP($A22,Tabelas!$Q$28:$S$48,3)*$C22,"")))))</f>
      </c>
      <c r="E22" s="14"/>
      <c r="F22" s="45" t="s">
        <v>29</v>
      </c>
      <c r="G22" s="45"/>
      <c r="H22" s="43" t="b">
        <f>IF(SUM($C$33:$C$34)=1,VLOOKUP($D$38,Tabelas!$AM$13:$AN$23,2),IF(SUM($C$33:$C$34)=2,VLOOKUP($D$38,Tabelas!$AG$13:$AH$23,2),IF(SUM($C$33:$C$34)&gt;=3,VLOOKUP($D$38,Tabelas!$AJ$13:$AK$23,2))))</f>
        <v>0</v>
      </c>
      <c r="I22" s="43"/>
      <c r="J22" s="44">
        <f>IF($H22="3/4""",($D$38*40)/137.62,IF(H22="1""",($D$38*40)/222.95,IF(H22="1.1/2""",($D$38*40)/525.52,IF(H22="2""",($D$38*40)/866,IF(H22="2.1/2""",($D$38*40)/1235.44,IF(H22="3""",($D$38*40)/1907.42,IF(H22="3.1/2""",($D$38*40)/2551.48,IF(H22="4""",($D$38*40)/3285.19,0))))))))</f>
        <v>0</v>
      </c>
      <c r="K22" s="44"/>
      <c r="L22" s="14"/>
      <c r="M22" s="16"/>
      <c r="N22" s="16"/>
      <c r="GW22"/>
    </row>
    <row r="23" spans="1:205" ht="12.75">
      <c r="A23" s="5"/>
      <c r="B23" s="23"/>
      <c r="C23" s="5"/>
      <c r="D23" s="29">
        <f>IF($B23=0.5,VLOOKUP($A23,Tabelas!$A$28:$C$48,3)*$C23,IF($B23=0.75,VLOOKUP($A23,Tabelas!$E$28:$G$48,3)*$C23,IF($B23=1,VLOOKUP($A23,Tabelas!$I$28:$K$48,3)*$C23,IF($B23=1.5,VLOOKUP($A23,Tabelas!$M$28:$O$48,3)*$C23,IF($B23=2.5,VLOOKUP($A23,Tabelas!$Q$28:$S$48,3)*$C23,"")))))</f>
      </c>
      <c r="E23" s="14"/>
      <c r="F23" s="45" t="s">
        <v>57</v>
      </c>
      <c r="G23" s="45"/>
      <c r="H23" s="43" t="str">
        <f>IF(SUM($C$4:$C$10)+SUM($C$22:$C$25)=2,VLOOKUP($D$18+$D$29,Tabelas!$AG$13:$AH$23,2),IF(SUM($C$4:$C$10)+SUM($C$22:$C$25)&gt;=3,VLOOKUP($D$18+$D$29,Tabelas!$AJ$13:$AK$23,2)))</f>
        <v>1"</v>
      </c>
      <c r="I23" s="43"/>
      <c r="J23" s="44">
        <f>IF($H23="3/4""",($D$38*40)/137.62,IF(H23="1""",($D$38*40)/222.95,IF(H23="1.1/2""",($D$38*40)/525.52,IF(H23="2""",($D$38*40)/866,IF(H23="2.1/2""",($D$38*40)/1235.44,IF(H23="3""",($D$38*40)/1907.42,IF(H23="3.1/2""",($D$38*40)/2551.48,IF(H23="4""",($D$38*40)/3285.19,0))))))))</f>
        <v>0</v>
      </c>
      <c r="K23" s="44"/>
      <c r="L23" s="14"/>
      <c r="M23" s="16"/>
      <c r="N23" s="16"/>
      <c r="GW23"/>
    </row>
    <row r="24" spans="1:14" ht="12.75">
      <c r="A24" s="5"/>
      <c r="B24" s="23"/>
      <c r="C24" s="5"/>
      <c r="D24" s="29">
        <f>IF($B24=0.5,VLOOKUP($A24,Tabelas!$A$28:$C$48,3)*$C24,IF($B24=0.75,VLOOKUP($A24,Tabelas!$E$28:$G$48,3)*$C24,IF($B24=1,VLOOKUP($A24,Tabelas!$I$28:$K$48,3)*$C24,IF($B24=1.5,VLOOKUP($A24,Tabelas!$M$28:$O$48,3)*$C24,IF($B24=2.5,VLOOKUP($A24,Tabelas!$Q$28:$S$48,3)*$C24,"")))))</f>
      </c>
      <c r="E24" s="14"/>
      <c r="F24" s="14"/>
      <c r="G24" s="14"/>
      <c r="H24" s="14"/>
      <c r="I24" s="15"/>
      <c r="J24" s="14"/>
      <c r="K24" s="14"/>
      <c r="L24" s="14"/>
      <c r="M24" s="14"/>
      <c r="N24" s="16"/>
    </row>
    <row r="25" spans="1:14" ht="12.75">
      <c r="A25" s="5"/>
      <c r="B25" s="23"/>
      <c r="C25" s="5"/>
      <c r="D25" s="29">
        <f>IF($B25=0.5,VLOOKUP($A25,Tabelas!$A$28:$C$48,3)*$C25,IF($B25=0.75,VLOOKUP($A25,Tabelas!$E$28:$G$48,3)*$C25,IF($B25=1,VLOOKUP($A25,Tabelas!$I$28:$K$48,3)*$C25,IF($B25=1.5,VLOOKUP($A25,Tabelas!$M$28:$O$48,3)*$C25,IF($B25=2.5,VLOOKUP($A25,Tabelas!$Q$28:$S$48,3)*$C25,"")))))</f>
      </c>
      <c r="E25" s="14"/>
      <c r="F25" s="14"/>
      <c r="G25" s="14"/>
      <c r="H25" s="14"/>
      <c r="I25" s="15"/>
      <c r="J25" s="14"/>
      <c r="K25" s="14"/>
      <c r="L25" s="14"/>
      <c r="M25" s="14"/>
      <c r="N25" s="16"/>
    </row>
    <row r="26" spans="1:14" ht="12.75">
      <c r="A26" s="5"/>
      <c r="B26" s="23"/>
      <c r="C26" s="5"/>
      <c r="D26" s="29">
        <f>IF($B26=0.5,VLOOKUP($A26,Tabelas!$A$28:$C$48,3)*$C26,IF($B26=0.75,VLOOKUP($A26,Tabelas!$E$28:$G$48,3)*$C26,IF($B26=1,VLOOKUP($A26,Tabelas!$I$28:$K$48,3)*$C26,IF($B26=1.5,VLOOKUP($A26,Tabelas!$M$28:$O$48,3)*$C26,IF($B26=2.5,VLOOKUP($A26,Tabelas!$Q$28:$S$48,3)*$C26,"")))))</f>
      </c>
      <c r="E26" s="14"/>
      <c r="F26" s="14"/>
      <c r="G26" s="14"/>
      <c r="H26" s="14"/>
      <c r="I26" s="15"/>
      <c r="J26" s="14"/>
      <c r="K26" s="14"/>
      <c r="L26" s="14"/>
      <c r="M26" s="14"/>
      <c r="N26" s="16"/>
    </row>
    <row r="27" spans="1:14" ht="12.75">
      <c r="A27" s="5"/>
      <c r="B27" s="23"/>
      <c r="C27" s="5"/>
      <c r="D27" s="29">
        <f>IF($B27=0.5,VLOOKUP($A27,Tabelas!$A$28:$C$48,3)*$C27,IF($B27=0.75,VLOOKUP($A27,Tabelas!$E$28:$G$48,3)*$C27,IF($B27=1,VLOOKUP($A27,Tabelas!$I$28:$K$48,3)*$C27,IF($B27=1.5,VLOOKUP($A27,Tabelas!$M$28:$O$48,3)*$C27,IF($B27=2.5,VLOOKUP($A27,Tabelas!$Q$28:$S$48,3)*$C27,"")))))</f>
      </c>
      <c r="E27" s="14"/>
      <c r="F27" s="14"/>
      <c r="G27" s="14"/>
      <c r="H27" s="14"/>
      <c r="I27" s="15"/>
      <c r="J27" s="14"/>
      <c r="K27" s="14"/>
      <c r="L27" s="14"/>
      <c r="M27" s="14"/>
      <c r="N27" s="16"/>
    </row>
    <row r="28" spans="1:14" ht="12.75">
      <c r="A28" s="19"/>
      <c r="B28" s="16"/>
      <c r="C28" s="20"/>
      <c r="D28" s="21"/>
      <c r="E28" s="14"/>
      <c r="F28" s="14"/>
      <c r="G28" s="14"/>
      <c r="H28" s="14"/>
      <c r="I28" s="15"/>
      <c r="J28" s="14"/>
      <c r="K28" s="14"/>
      <c r="L28" s="14"/>
      <c r="M28" s="14"/>
      <c r="N28" s="16"/>
    </row>
    <row r="29" spans="1:14" ht="12.75">
      <c r="A29" s="14"/>
      <c r="B29" s="31" t="s">
        <v>33</v>
      </c>
      <c r="C29" s="31"/>
      <c r="D29" s="29">
        <f>SUM($D$22:$D$27)</f>
        <v>0</v>
      </c>
      <c r="E29" s="16"/>
      <c r="F29" s="14"/>
      <c r="G29" s="14"/>
      <c r="H29" s="14"/>
      <c r="I29" s="15"/>
      <c r="J29" s="14"/>
      <c r="K29" s="14"/>
      <c r="L29" s="14"/>
      <c r="M29" s="14"/>
      <c r="N29" s="16"/>
    </row>
    <row r="30" spans="1:14" ht="12.75">
      <c r="A30" s="14"/>
      <c r="B30" s="14"/>
      <c r="C30" s="14"/>
      <c r="D30" s="17"/>
      <c r="E30" s="16"/>
      <c r="F30" s="14"/>
      <c r="G30" s="14"/>
      <c r="H30" s="14"/>
      <c r="I30" s="15"/>
      <c r="J30" s="14"/>
      <c r="K30" s="14"/>
      <c r="L30" s="14"/>
      <c r="M30" s="14"/>
      <c r="N30" s="16"/>
    </row>
    <row r="31" spans="1:219" ht="12.75" customHeight="1">
      <c r="A31" s="30" t="s">
        <v>27</v>
      </c>
      <c r="B31" s="30"/>
      <c r="C31" s="30"/>
      <c r="D31" s="30"/>
      <c r="E31" s="16"/>
      <c r="F31" s="16"/>
      <c r="G31" s="16"/>
      <c r="H31" s="16"/>
      <c r="I31" s="16"/>
      <c r="J31" s="16"/>
      <c r="K31" s="16"/>
      <c r="L31" s="16"/>
      <c r="M31" s="16"/>
      <c r="N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</row>
    <row r="32" spans="1:219" ht="12.75" customHeight="1">
      <c r="A32" s="9" t="s">
        <v>30</v>
      </c>
      <c r="B32" s="2" t="s">
        <v>4</v>
      </c>
      <c r="C32" s="2" t="s">
        <v>5</v>
      </c>
      <c r="D32" s="2" t="s">
        <v>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</row>
    <row r="33" spans="1:219" ht="12.75" customHeight="1">
      <c r="A33" s="10"/>
      <c r="B33" s="23"/>
      <c r="C33" s="5"/>
      <c r="D33" s="29">
        <f>IF($A33="1P",VLOOKUP(B33,Tabelas!$I$16:$K$20,3,0)*$C33,IF($A33="1T",VLOOKUP($B33,Tabelas!$M$16:$O$20,3,0)*$C33,IF($A33="2P*",VLOOKUP($A33,Tabelas!$Q$16:$S$20,3,0)*$C33,IF($A33="4P*",VLOOKUP($A33,Tabelas!$Q$16:$S$20,3,0)*$C33,IF($A33="6P*",VLOOKUP($A33,Tabelas!$Q$16:$S$20,3,0)*$C33,IF($A33="8P*",VLOOKUP($A33,Tabelas!$Q$16:$S$20,3,0)*$C33,""))))))</f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</row>
    <row r="34" spans="1:219" ht="12.75" customHeight="1">
      <c r="A34" s="10"/>
      <c r="B34" s="23"/>
      <c r="C34" s="5"/>
      <c r="D34" s="29">
        <f>IF($A34="1P",VLOOKUP(B34,Tabelas!$I$16:$K$20,3,0)*$C34,IF($A34="1T",VLOOKUP($B34,Tabelas!$M$16:$O$20,3,0)*$C34,IF($A34="2P*",VLOOKUP($A34,Tabelas!$Q$16:$S$20,3,0)*$C34,IF($A34="4P*",VLOOKUP($A34,Tabelas!$Q$16:$S$20,3,0)*$C34,IF($A34="6P*",VLOOKUP($A34,Tabelas!$Q$16:$S$20,3,0)*$C34,IF($A34="8P*",VLOOKUP($A34,Tabelas!$Q$16:$S$20,3,0)*$C34,""))))))</f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</row>
    <row r="35" spans="1:219" ht="12.75" customHeight="1">
      <c r="A35" s="10"/>
      <c r="B35" s="23"/>
      <c r="C35" s="5"/>
      <c r="D35" s="29">
        <f>IF($A35="1P",VLOOKUP(B35,Tabelas!$I$16:$K$20,3,0)*$C35,IF($A35="1T",VLOOKUP($B35,Tabelas!$M$16:$O$20,3,0)*$C35,IF($A35="2P*",VLOOKUP($A35,Tabelas!$Q$16:$S$20,3,0)*$C35,IF($A35="4P*",VLOOKUP($A35,Tabelas!$Q$16:$S$20,3,0)*$C35,IF($A35="6P*",VLOOKUP($A35,Tabelas!$Q$16:$S$20,3,0)*$C35,IF($A35="8P*",VLOOKUP($A35,Tabelas!$Q$16:$S$20,3,0)*$C35,""))))))</f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</row>
    <row r="36" spans="1:219" ht="12.75" customHeight="1">
      <c r="A36" s="10"/>
      <c r="B36" s="23"/>
      <c r="C36" s="5"/>
      <c r="D36" s="29">
        <f>IF($A36="1P",VLOOKUP(B36,Tabelas!$I$16:$K$20,3,0)*$C36,IF($A36="1T",VLOOKUP($B36,Tabelas!$M$16:$O$20,3,0)*$C36,IF($A36="2P*",VLOOKUP($A36,Tabelas!$Q$16:$S$20,3,0)*$C36,IF($A36="4P*",VLOOKUP($A36,Tabelas!$Q$16:$S$20,3,0)*$C36,IF($A36="6P*",VLOOKUP($A36,Tabelas!$Q$16:$S$20,3,0)*$C36,IF($A36="8P*",VLOOKUP($A36,Tabelas!$Q$16:$S$20,3,0)*$C36,""))))))</f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</row>
    <row r="37" spans="1:14" ht="12.75">
      <c r="A37" s="16"/>
      <c r="B37" s="16"/>
      <c r="C37" s="16"/>
      <c r="D37" s="16"/>
      <c r="E37" s="16"/>
      <c r="F37" s="16"/>
      <c r="G37" s="16"/>
      <c r="H37" s="16"/>
      <c r="I37" s="15"/>
      <c r="J37" s="16"/>
      <c r="K37" s="16"/>
      <c r="L37" s="16"/>
      <c r="M37" s="16"/>
      <c r="N37" s="16"/>
    </row>
    <row r="38" spans="1:14" ht="12.75">
      <c r="A38" s="14"/>
      <c r="B38" s="31" t="s">
        <v>33</v>
      </c>
      <c r="C38" s="31"/>
      <c r="D38" s="29">
        <f>SUM(D33:D37)</f>
        <v>0</v>
      </c>
      <c r="E38" s="16"/>
      <c r="F38" s="16"/>
      <c r="G38" s="16"/>
      <c r="H38" s="16"/>
      <c r="I38" s="15"/>
      <c r="J38" s="16"/>
      <c r="K38" s="16"/>
      <c r="L38" s="16"/>
      <c r="M38" s="16"/>
      <c r="N38" s="16"/>
    </row>
    <row r="39" spans="1:14" ht="12.75">
      <c r="A39" s="16"/>
      <c r="B39" s="16"/>
      <c r="C39" s="16"/>
      <c r="D39" s="22"/>
      <c r="E39" s="16"/>
      <c r="F39" s="16"/>
      <c r="G39" s="16"/>
      <c r="H39" s="16"/>
      <c r="I39" s="15"/>
      <c r="J39" s="16"/>
      <c r="K39" s="16"/>
      <c r="L39" s="16"/>
      <c r="M39" s="16"/>
      <c r="N39" s="16"/>
    </row>
    <row r="40" spans="1:14" ht="12.75">
      <c r="A40" s="16"/>
      <c r="B40" s="16"/>
      <c r="C40" s="16"/>
      <c r="D40" s="22"/>
      <c r="E40" s="16"/>
      <c r="F40" s="16"/>
      <c r="G40" s="16"/>
      <c r="H40" s="16"/>
      <c r="I40" s="15"/>
      <c r="J40" s="16"/>
      <c r="K40" s="16"/>
      <c r="L40" s="16"/>
      <c r="M40" s="16"/>
      <c r="N40" s="16"/>
    </row>
    <row r="41" spans="1:14" ht="12.75">
      <c r="A41" s="49" t="s">
        <v>34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</row>
    <row r="42" spans="1:14" ht="12.75">
      <c r="A42" s="52" t="s">
        <v>100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</row>
    <row r="43" spans="1:14" ht="12.75">
      <c r="A43" s="46" t="s">
        <v>92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/>
    </row>
    <row r="44" spans="1:14" ht="12.75">
      <c r="A44" s="46" t="s">
        <v>103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</row>
    <row r="45" spans="1:14" ht="12.75">
      <c r="A45" s="46" t="s">
        <v>104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</row>
    <row r="46" spans="1:14" ht="12.75">
      <c r="A46" s="46" t="s">
        <v>105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7" spans="1:14" ht="12.75">
      <c r="A47" s="46" t="s">
        <v>101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8"/>
    </row>
    <row r="48" spans="1:14" ht="12.75">
      <c r="A48" s="16"/>
      <c r="B48" s="16"/>
      <c r="C48" s="16"/>
      <c r="D48" s="16"/>
      <c r="E48" s="16"/>
      <c r="F48" s="16"/>
      <c r="G48" s="16"/>
      <c r="H48" s="16"/>
      <c r="I48" s="15"/>
      <c r="J48" s="16"/>
      <c r="K48" s="16"/>
      <c r="L48" s="16"/>
      <c r="M48" s="16"/>
      <c r="N48" s="16"/>
    </row>
    <row r="49" spans="1:14" ht="12.75">
      <c r="A49" s="16"/>
      <c r="B49" s="16"/>
      <c r="C49" s="16"/>
      <c r="D49" s="16"/>
      <c r="E49" s="16"/>
      <c r="F49" s="16"/>
      <c r="G49" s="16"/>
      <c r="H49" s="16"/>
      <c r="I49" s="15"/>
      <c r="J49" s="16"/>
      <c r="K49" s="16"/>
      <c r="L49" s="16"/>
      <c r="M49" s="16"/>
      <c r="N49" s="16"/>
    </row>
    <row r="50" spans="1:14" ht="12.75">
      <c r="A50" s="16"/>
      <c r="B50" s="16"/>
      <c r="C50" s="16"/>
      <c r="D50" s="16"/>
      <c r="E50" s="16"/>
      <c r="F50" s="16"/>
      <c r="G50" s="16"/>
      <c r="H50" s="16"/>
      <c r="I50" s="15"/>
      <c r="J50" s="16"/>
      <c r="K50" s="16"/>
      <c r="L50" s="16"/>
      <c r="M50" s="16"/>
      <c r="N50" s="16"/>
    </row>
    <row r="51" spans="1:14" ht="12.75">
      <c r="A51" s="16"/>
      <c r="B51" s="16"/>
      <c r="C51" s="16"/>
      <c r="D51" s="16"/>
      <c r="E51" s="16"/>
      <c r="F51" s="16"/>
      <c r="G51" s="16"/>
      <c r="H51" s="16"/>
      <c r="I51" s="15"/>
      <c r="J51" s="16"/>
      <c r="K51" s="16"/>
      <c r="L51" s="16"/>
      <c r="M51" s="16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6"/>
      <c r="I52" s="15"/>
      <c r="J52" s="16"/>
      <c r="K52" s="16"/>
      <c r="L52" s="16"/>
      <c r="M52" s="16"/>
      <c r="N52" s="16"/>
    </row>
    <row r="53" spans="1:14" ht="12.75">
      <c r="A53" s="16"/>
      <c r="B53" s="16"/>
      <c r="C53" s="16"/>
      <c r="D53" s="15"/>
      <c r="E53" s="16"/>
      <c r="F53" s="16"/>
      <c r="G53" s="16"/>
      <c r="H53" s="16"/>
      <c r="I53" s="15"/>
      <c r="J53" s="16"/>
      <c r="K53" s="16"/>
      <c r="L53" s="16"/>
      <c r="M53" s="16"/>
      <c r="N53" s="16"/>
    </row>
    <row r="54" spans="1:14" ht="12.75">
      <c r="A54" s="16"/>
      <c r="B54" s="16"/>
      <c r="C54" s="16"/>
      <c r="D54" s="15"/>
      <c r="E54" s="16"/>
      <c r="F54" s="16"/>
      <c r="G54" s="16"/>
      <c r="H54" s="16"/>
      <c r="I54" s="15"/>
      <c r="J54" s="16"/>
      <c r="K54" s="16"/>
      <c r="L54" s="16"/>
      <c r="M54" s="16"/>
      <c r="N54" s="16"/>
    </row>
    <row r="55" spans="1:14" ht="12.75">
      <c r="A55" s="16"/>
      <c r="B55" s="16"/>
      <c r="C55" s="16"/>
      <c r="D55" s="15"/>
      <c r="E55" s="16"/>
      <c r="F55" s="16"/>
      <c r="G55" s="16"/>
      <c r="H55" s="16"/>
      <c r="I55" s="15"/>
      <c r="J55" s="16"/>
      <c r="K55" s="16"/>
      <c r="L55" s="16"/>
      <c r="M55" s="16"/>
      <c r="N55" s="16"/>
    </row>
    <row r="56" spans="1:14" ht="12.75">
      <c r="A56" s="16"/>
      <c r="B56" s="16"/>
      <c r="C56" s="16"/>
      <c r="D56" s="15"/>
      <c r="E56" s="16"/>
      <c r="F56" s="16"/>
      <c r="G56" s="16"/>
      <c r="H56" s="16"/>
      <c r="I56" s="15"/>
      <c r="J56" s="16"/>
      <c r="K56" s="16"/>
      <c r="L56" s="16"/>
      <c r="M56" s="16"/>
      <c r="N56" s="16"/>
    </row>
    <row r="57" spans="1:14" ht="12.75">
      <c r="A57" s="16"/>
      <c r="B57" s="16"/>
      <c r="C57" s="16"/>
      <c r="D57" s="15"/>
      <c r="E57" s="16"/>
      <c r="F57" s="16"/>
      <c r="G57" s="16"/>
      <c r="H57" s="16"/>
      <c r="I57" s="15"/>
      <c r="J57" s="16"/>
      <c r="K57" s="16"/>
      <c r="L57" s="16"/>
      <c r="M57" s="16"/>
      <c r="N57" s="16"/>
    </row>
    <row r="58" spans="1:14" ht="12.75">
      <c r="A58" s="16"/>
      <c r="B58" s="16"/>
      <c r="C58" s="16"/>
      <c r="D58" s="15"/>
      <c r="E58" s="16"/>
      <c r="F58" s="16"/>
      <c r="G58" s="16"/>
      <c r="H58" s="16"/>
      <c r="I58" s="15"/>
      <c r="J58" s="16"/>
      <c r="K58" s="16"/>
      <c r="L58" s="16"/>
      <c r="M58" s="16"/>
      <c r="N58" s="16"/>
    </row>
    <row r="59" spans="1:14" ht="12.75">
      <c r="A59" s="16"/>
      <c r="B59" s="16"/>
      <c r="C59" s="16"/>
      <c r="D59" s="15"/>
      <c r="E59" s="16"/>
      <c r="F59" s="16"/>
      <c r="G59" s="16"/>
      <c r="H59" s="16"/>
      <c r="I59" s="15"/>
      <c r="J59" s="16"/>
      <c r="K59" s="16"/>
      <c r="L59" s="16"/>
      <c r="M59" s="16"/>
      <c r="N59" s="16"/>
    </row>
    <row r="60" spans="1:14" ht="12.75">
      <c r="A60" s="16"/>
      <c r="B60" s="16"/>
      <c r="C60" s="16"/>
      <c r="D60" s="15"/>
      <c r="E60" s="16"/>
      <c r="F60" s="16"/>
      <c r="G60" s="16"/>
      <c r="H60" s="16"/>
      <c r="I60" s="15"/>
      <c r="J60" s="16"/>
      <c r="K60" s="16"/>
      <c r="L60" s="16"/>
      <c r="M60" s="16"/>
      <c r="N60" s="16"/>
    </row>
    <row r="61" spans="1:14" ht="12.75">
      <c r="A61" s="16"/>
      <c r="B61" s="16"/>
      <c r="C61" s="16"/>
      <c r="D61" s="15"/>
      <c r="E61" s="16"/>
      <c r="F61" s="16"/>
      <c r="G61" s="16"/>
      <c r="H61" s="16"/>
      <c r="I61" s="15"/>
      <c r="J61" s="16"/>
      <c r="K61" s="16"/>
      <c r="L61" s="16"/>
      <c r="M61" s="16"/>
      <c r="N61" s="16"/>
    </row>
    <row r="62" spans="1:14" ht="12.75">
      <c r="A62" s="16"/>
      <c r="B62" s="16"/>
      <c r="C62" s="16"/>
      <c r="D62" s="15"/>
      <c r="E62" s="16"/>
      <c r="F62" s="16"/>
      <c r="G62" s="16"/>
      <c r="H62" s="16"/>
      <c r="I62" s="15"/>
      <c r="J62" s="16"/>
      <c r="K62" s="16"/>
      <c r="L62" s="16"/>
      <c r="M62" s="16"/>
      <c r="N62" s="16"/>
    </row>
    <row r="63" spans="1:14" ht="12.75">
      <c r="A63" s="16"/>
      <c r="B63" s="16"/>
      <c r="C63" s="16"/>
      <c r="D63" s="15"/>
      <c r="E63" s="16"/>
      <c r="F63" s="16"/>
      <c r="G63" s="16"/>
      <c r="H63" s="16"/>
      <c r="I63" s="15"/>
      <c r="J63" s="16"/>
      <c r="K63" s="16"/>
      <c r="L63" s="16"/>
      <c r="M63" s="16"/>
      <c r="N63" s="16"/>
    </row>
    <row r="64" spans="1:14" ht="12.75">
      <c r="A64" s="16"/>
      <c r="B64" s="16"/>
      <c r="C64" s="16"/>
      <c r="D64" s="15"/>
      <c r="E64" s="16"/>
      <c r="F64" s="16"/>
      <c r="G64" s="16"/>
      <c r="H64" s="16"/>
      <c r="I64" s="15"/>
      <c r="J64" s="16"/>
      <c r="K64" s="16"/>
      <c r="L64" s="16"/>
      <c r="M64" s="16"/>
      <c r="N64" s="16"/>
    </row>
    <row r="65" spans="1:14" ht="12.75">
      <c r="A65" s="16"/>
      <c r="B65" s="16"/>
      <c r="C65" s="16"/>
      <c r="D65" s="15"/>
      <c r="E65" s="16"/>
      <c r="F65" s="16"/>
      <c r="G65" s="16"/>
      <c r="H65" s="16"/>
      <c r="I65" s="15"/>
      <c r="J65" s="16"/>
      <c r="K65" s="16"/>
      <c r="L65" s="16"/>
      <c r="M65" s="16"/>
      <c r="N65" s="16"/>
    </row>
    <row r="66" spans="1:14" ht="12.75">
      <c r="A66" s="16"/>
      <c r="B66" s="16"/>
      <c r="C66" s="16"/>
      <c r="D66" s="15"/>
      <c r="E66" s="16"/>
      <c r="F66" s="16"/>
      <c r="G66" s="16"/>
      <c r="H66" s="16"/>
      <c r="I66" s="15"/>
      <c r="J66" s="16"/>
      <c r="K66" s="16"/>
      <c r="L66" s="16"/>
      <c r="M66" s="16"/>
      <c r="N66" s="16"/>
    </row>
    <row r="67" spans="1:14" ht="12.75">
      <c r="A67" s="16"/>
      <c r="B67" s="16"/>
      <c r="C67" s="16"/>
      <c r="D67" s="15"/>
      <c r="E67" s="16"/>
      <c r="F67" s="16"/>
      <c r="G67" s="16"/>
      <c r="H67" s="16"/>
      <c r="I67" s="15"/>
      <c r="J67" s="16"/>
      <c r="K67" s="16"/>
      <c r="L67" s="16"/>
      <c r="M67" s="16"/>
      <c r="N67" s="16"/>
    </row>
    <row r="68" spans="1:14" ht="12.75">
      <c r="A68" s="16"/>
      <c r="B68" s="16"/>
      <c r="C68" s="16"/>
      <c r="D68" s="15"/>
      <c r="E68" s="16"/>
      <c r="F68" s="16"/>
      <c r="G68" s="16"/>
      <c r="H68" s="16"/>
      <c r="I68" s="15"/>
      <c r="J68" s="16"/>
      <c r="K68" s="16"/>
      <c r="L68" s="16"/>
      <c r="M68" s="16"/>
      <c r="N68" s="16"/>
    </row>
    <row r="69" spans="1:14" ht="12.75">
      <c r="A69" s="16"/>
      <c r="B69" s="16"/>
      <c r="C69" s="16"/>
      <c r="D69" s="15"/>
      <c r="E69" s="16"/>
      <c r="F69" s="16"/>
      <c r="G69" s="16"/>
      <c r="H69" s="16"/>
      <c r="I69" s="15"/>
      <c r="J69" s="16"/>
      <c r="K69" s="16"/>
      <c r="L69" s="16"/>
      <c r="M69" s="16"/>
      <c r="N69" s="16"/>
    </row>
    <row r="70" spans="1:14" ht="12.75">
      <c r="A70" s="16"/>
      <c r="B70" s="16"/>
      <c r="C70" s="16"/>
      <c r="D70" s="15"/>
      <c r="E70" s="16"/>
      <c r="F70" s="16"/>
      <c r="G70" s="16"/>
      <c r="H70" s="16"/>
      <c r="I70" s="15"/>
      <c r="J70" s="16"/>
      <c r="K70" s="16"/>
      <c r="L70" s="16"/>
      <c r="M70" s="16"/>
      <c r="N70" s="16"/>
    </row>
    <row r="71" spans="1:14" ht="12.75">
      <c r="A71" s="16"/>
      <c r="B71" s="16"/>
      <c r="C71" s="16"/>
      <c r="D71" s="15"/>
      <c r="E71" s="16"/>
      <c r="F71" s="16"/>
      <c r="G71" s="16"/>
      <c r="H71" s="16"/>
      <c r="I71" s="15"/>
      <c r="J71" s="16"/>
      <c r="K71" s="16"/>
      <c r="L71" s="16"/>
      <c r="M71" s="16"/>
      <c r="N71" s="16"/>
    </row>
    <row r="72" spans="1:14" ht="12.75">
      <c r="A72" s="16"/>
      <c r="B72" s="16"/>
      <c r="C72" s="16"/>
      <c r="D72" s="15"/>
      <c r="E72" s="16"/>
      <c r="F72" s="16"/>
      <c r="G72" s="16"/>
      <c r="H72" s="16"/>
      <c r="I72" s="15"/>
      <c r="J72" s="16"/>
      <c r="K72" s="16"/>
      <c r="L72" s="16"/>
      <c r="M72" s="16"/>
      <c r="N72" s="16"/>
    </row>
    <row r="73" spans="1:14" ht="12.75">
      <c r="A73" s="16"/>
      <c r="B73" s="16"/>
      <c r="C73" s="16"/>
      <c r="D73" s="15"/>
      <c r="E73" s="16"/>
      <c r="F73" s="16"/>
      <c r="G73" s="16"/>
      <c r="H73" s="16"/>
      <c r="I73" s="15"/>
      <c r="J73" s="16"/>
      <c r="K73" s="16"/>
      <c r="L73" s="16"/>
      <c r="M73" s="16"/>
      <c r="N73" s="16"/>
    </row>
    <row r="74" spans="1:14" ht="12.75">
      <c r="A74" s="16"/>
      <c r="B74" s="16"/>
      <c r="C74" s="16"/>
      <c r="D74" s="15"/>
      <c r="E74" s="16"/>
      <c r="F74" s="16"/>
      <c r="G74" s="16"/>
      <c r="H74" s="16"/>
      <c r="I74" s="15"/>
      <c r="J74" s="16"/>
      <c r="K74" s="16"/>
      <c r="L74" s="16"/>
      <c r="M74" s="16"/>
      <c r="N74" s="16"/>
    </row>
    <row r="75" spans="1:14" ht="12.75">
      <c r="A75" s="16"/>
      <c r="B75" s="16"/>
      <c r="C75" s="16"/>
      <c r="D75" s="15"/>
      <c r="E75" s="16"/>
      <c r="F75" s="16"/>
      <c r="G75" s="16"/>
      <c r="H75" s="16"/>
      <c r="I75" s="15"/>
      <c r="J75" s="16"/>
      <c r="K75" s="16"/>
      <c r="L75" s="16"/>
      <c r="M75" s="16"/>
      <c r="N75" s="16"/>
    </row>
    <row r="76" spans="1:14" ht="12.75">
      <c r="A76" s="16"/>
      <c r="B76" s="16"/>
      <c r="C76" s="16"/>
      <c r="D76" s="15"/>
      <c r="E76" s="16"/>
      <c r="F76" s="16"/>
      <c r="G76" s="16"/>
      <c r="H76" s="16"/>
      <c r="I76" s="15"/>
      <c r="J76" s="16"/>
      <c r="K76" s="16"/>
      <c r="L76" s="16"/>
      <c r="M76" s="16"/>
      <c r="N76" s="16"/>
    </row>
    <row r="77" spans="1:14" ht="12.75">
      <c r="A77" s="16"/>
      <c r="B77" s="16"/>
      <c r="C77" s="16"/>
      <c r="D77" s="15"/>
      <c r="E77" s="16"/>
      <c r="F77" s="16"/>
      <c r="G77" s="16"/>
      <c r="H77" s="16"/>
      <c r="I77" s="15"/>
      <c r="J77" s="16"/>
      <c r="K77" s="16"/>
      <c r="L77" s="16"/>
      <c r="M77" s="16"/>
      <c r="N77" s="16"/>
    </row>
    <row r="78" spans="1:14" ht="12.75">
      <c r="A78" s="16"/>
      <c r="B78" s="16"/>
      <c r="C78" s="16"/>
      <c r="D78" s="15"/>
      <c r="E78" s="16"/>
      <c r="F78" s="16"/>
      <c r="G78" s="16"/>
      <c r="H78" s="16"/>
      <c r="I78" s="15"/>
      <c r="J78" s="16"/>
      <c r="K78" s="16"/>
      <c r="L78" s="16"/>
      <c r="M78" s="16"/>
      <c r="N78" s="16"/>
    </row>
    <row r="79" spans="1:14" ht="12.75">
      <c r="A79" s="16"/>
      <c r="B79" s="16"/>
      <c r="C79" s="16"/>
      <c r="D79" s="15"/>
      <c r="E79" s="16"/>
      <c r="F79" s="16"/>
      <c r="G79" s="16"/>
      <c r="H79" s="16"/>
      <c r="I79" s="15"/>
      <c r="J79" s="16"/>
      <c r="K79" s="16"/>
      <c r="L79" s="16"/>
      <c r="M79" s="16"/>
      <c r="N79" s="16"/>
    </row>
    <row r="80" spans="1:14" ht="12.75">
      <c r="A80" s="16"/>
      <c r="B80" s="16"/>
      <c r="C80" s="16"/>
      <c r="D80" s="15"/>
      <c r="E80" s="16"/>
      <c r="F80" s="16"/>
      <c r="G80" s="16"/>
      <c r="H80" s="16"/>
      <c r="I80" s="15"/>
      <c r="J80" s="16"/>
      <c r="K80" s="16"/>
      <c r="L80" s="16"/>
      <c r="M80" s="16"/>
      <c r="N80" s="16"/>
    </row>
    <row r="81" spans="1:14" ht="12.75">
      <c r="A81" s="16"/>
      <c r="B81" s="16"/>
      <c r="C81" s="16"/>
      <c r="D81" s="15"/>
      <c r="E81" s="16"/>
      <c r="F81" s="16"/>
      <c r="G81" s="16"/>
      <c r="H81" s="16"/>
      <c r="I81" s="15"/>
      <c r="J81" s="16"/>
      <c r="K81" s="16"/>
      <c r="L81" s="16"/>
      <c r="M81" s="16"/>
      <c r="N81" s="16"/>
    </row>
    <row r="82" spans="1:14" ht="12.75">
      <c r="A82" s="16"/>
      <c r="B82" s="16"/>
      <c r="C82" s="16"/>
      <c r="D82" s="15"/>
      <c r="E82" s="16"/>
      <c r="F82" s="16"/>
      <c r="G82" s="16"/>
      <c r="H82" s="16"/>
      <c r="I82" s="15"/>
      <c r="J82" s="16"/>
      <c r="K82" s="16"/>
      <c r="L82" s="16"/>
      <c r="M82" s="16"/>
      <c r="N82" s="16"/>
    </row>
    <row r="83" spans="1:14" ht="12.75">
      <c r="A83" s="16"/>
      <c r="B83" s="16"/>
      <c r="C83" s="16"/>
      <c r="D83" s="15"/>
      <c r="E83" s="16"/>
      <c r="F83" s="16"/>
      <c r="G83" s="16"/>
      <c r="H83" s="16"/>
      <c r="I83" s="15"/>
      <c r="J83" s="16"/>
      <c r="K83" s="16"/>
      <c r="L83" s="16"/>
      <c r="M83" s="16"/>
      <c r="N83" s="16"/>
    </row>
    <row r="84" spans="1:14" ht="12.75">
      <c r="A84" s="16"/>
      <c r="B84" s="16"/>
      <c r="C84" s="16"/>
      <c r="D84" s="15"/>
      <c r="E84" s="16"/>
      <c r="F84" s="16"/>
      <c r="G84" s="16"/>
      <c r="H84" s="16"/>
      <c r="I84" s="15"/>
      <c r="J84" s="16"/>
      <c r="K84" s="16"/>
      <c r="L84" s="16"/>
      <c r="M84" s="16"/>
      <c r="N84" s="16"/>
    </row>
    <row r="85" spans="1:14" ht="12.75">
      <c r="A85" s="16"/>
      <c r="B85" s="16"/>
      <c r="C85" s="16"/>
      <c r="D85" s="15"/>
      <c r="E85" s="16"/>
      <c r="F85" s="16"/>
      <c r="G85" s="16"/>
      <c r="H85" s="16"/>
      <c r="I85" s="15"/>
      <c r="J85" s="16"/>
      <c r="K85" s="16"/>
      <c r="L85" s="16"/>
      <c r="M85" s="16"/>
      <c r="N85" s="16"/>
    </row>
    <row r="86" spans="1:14" ht="12.75">
      <c r="A86" s="16"/>
      <c r="B86" s="16"/>
      <c r="C86" s="16"/>
      <c r="D86" s="15"/>
      <c r="E86" s="16"/>
      <c r="F86" s="16"/>
      <c r="G86" s="16"/>
      <c r="H86" s="16"/>
      <c r="I86" s="15"/>
      <c r="J86" s="16"/>
      <c r="K86" s="16"/>
      <c r="L86" s="16"/>
      <c r="M86" s="16"/>
      <c r="N86" s="16"/>
    </row>
    <row r="87" spans="1:14" ht="12.75">
      <c r="A87" s="16"/>
      <c r="B87" s="16"/>
      <c r="C87" s="16"/>
      <c r="D87" s="15"/>
      <c r="E87" s="16"/>
      <c r="F87" s="16"/>
      <c r="G87" s="16"/>
      <c r="H87" s="16"/>
      <c r="I87" s="15"/>
      <c r="J87" s="16"/>
      <c r="K87" s="16"/>
      <c r="L87" s="16"/>
      <c r="M87" s="16"/>
      <c r="N87" s="16"/>
    </row>
    <row r="88" spans="1:14" ht="12.75">
      <c r="A88" s="16"/>
      <c r="B88" s="16"/>
      <c r="C88" s="16"/>
      <c r="D88" s="15"/>
      <c r="E88" s="16"/>
      <c r="F88" s="16"/>
      <c r="G88" s="16"/>
      <c r="H88" s="16"/>
      <c r="I88" s="15"/>
      <c r="J88" s="16"/>
      <c r="K88" s="16"/>
      <c r="L88" s="16"/>
      <c r="M88" s="16"/>
      <c r="N88" s="16"/>
    </row>
    <row r="89" spans="1:14" ht="12.75">
      <c r="A89" s="16"/>
      <c r="B89" s="16"/>
      <c r="C89" s="16"/>
      <c r="D89" s="15"/>
      <c r="E89" s="16"/>
      <c r="F89" s="16"/>
      <c r="G89" s="16"/>
      <c r="H89" s="16"/>
      <c r="I89" s="15"/>
      <c r="J89" s="16"/>
      <c r="K89" s="16"/>
      <c r="L89" s="16"/>
      <c r="M89" s="16"/>
      <c r="N89" s="16"/>
    </row>
    <row r="90" spans="1:14" ht="12.75">
      <c r="A90" s="16"/>
      <c r="B90" s="16"/>
      <c r="C90" s="16"/>
      <c r="D90" s="15"/>
      <c r="E90" s="16"/>
      <c r="F90" s="16"/>
      <c r="G90" s="16"/>
      <c r="H90" s="16"/>
      <c r="I90" s="15"/>
      <c r="J90" s="16"/>
      <c r="K90" s="16"/>
      <c r="L90" s="16"/>
      <c r="M90" s="16"/>
      <c r="N90" s="16"/>
    </row>
    <row r="91" spans="1:14" ht="12.75">
      <c r="A91" s="16"/>
      <c r="B91" s="16"/>
      <c r="C91" s="16"/>
      <c r="D91" s="15"/>
      <c r="E91" s="16"/>
      <c r="F91" s="16"/>
      <c r="G91" s="16"/>
      <c r="H91" s="16"/>
      <c r="I91" s="15"/>
      <c r="J91" s="16"/>
      <c r="K91" s="16"/>
      <c r="L91" s="16"/>
      <c r="M91" s="16"/>
      <c r="N91" s="16"/>
    </row>
    <row r="92" spans="1:14" ht="12.75">
      <c r="A92" s="16"/>
      <c r="B92" s="16"/>
      <c r="C92" s="16"/>
      <c r="D92" s="15"/>
      <c r="E92" s="16"/>
      <c r="F92" s="16"/>
      <c r="G92" s="16"/>
      <c r="H92" s="16"/>
      <c r="I92" s="15"/>
      <c r="J92" s="16"/>
      <c r="K92" s="16"/>
      <c r="L92" s="16"/>
      <c r="M92" s="16"/>
      <c r="N92" s="16"/>
    </row>
    <row r="93" spans="1:14" ht="12.75">
      <c r="A93" s="16"/>
      <c r="B93" s="16"/>
      <c r="C93" s="16"/>
      <c r="D93" s="15"/>
      <c r="E93" s="16"/>
      <c r="F93" s="16"/>
      <c r="G93" s="16"/>
      <c r="H93" s="16"/>
      <c r="I93" s="15"/>
      <c r="J93" s="16"/>
      <c r="K93" s="16"/>
      <c r="L93" s="16"/>
      <c r="M93" s="16"/>
      <c r="N93" s="16"/>
    </row>
    <row r="94" spans="1:14" ht="12.75">
      <c r="A94" s="16"/>
      <c r="B94" s="16"/>
      <c r="C94" s="16"/>
      <c r="D94" s="15"/>
      <c r="E94" s="16"/>
      <c r="F94" s="16"/>
      <c r="G94" s="16"/>
      <c r="H94" s="16"/>
      <c r="I94" s="15"/>
      <c r="J94" s="16"/>
      <c r="K94" s="16"/>
      <c r="L94" s="16"/>
      <c r="M94" s="16"/>
      <c r="N94" s="16"/>
    </row>
    <row r="95" spans="1:14" ht="12.75">
      <c r="A95" s="16"/>
      <c r="B95" s="16"/>
      <c r="C95" s="16"/>
      <c r="D95" s="15"/>
      <c r="E95" s="16"/>
      <c r="F95" s="16"/>
      <c r="G95" s="16"/>
      <c r="H95" s="16"/>
      <c r="I95" s="15"/>
      <c r="J95" s="16"/>
      <c r="K95" s="16"/>
      <c r="L95" s="16"/>
      <c r="M95" s="16"/>
      <c r="N95" s="16"/>
    </row>
    <row r="96" spans="1:14" ht="12.75">
      <c r="A96" s="16"/>
      <c r="B96" s="16"/>
      <c r="C96" s="16"/>
      <c r="D96" s="15"/>
      <c r="E96" s="16"/>
      <c r="F96" s="16"/>
      <c r="G96" s="16"/>
      <c r="H96" s="16"/>
      <c r="I96" s="15"/>
      <c r="J96" s="16"/>
      <c r="K96" s="16"/>
      <c r="L96" s="16"/>
      <c r="M96" s="16"/>
      <c r="N96" s="16"/>
    </row>
    <row r="97" spans="1:14" ht="12.75">
      <c r="A97" s="16"/>
      <c r="B97" s="16"/>
      <c r="C97" s="16"/>
      <c r="D97" s="15"/>
      <c r="E97" s="16"/>
      <c r="F97" s="16"/>
      <c r="G97" s="16"/>
      <c r="H97" s="16"/>
      <c r="I97" s="15"/>
      <c r="J97" s="16"/>
      <c r="K97" s="16"/>
      <c r="L97" s="16"/>
      <c r="M97" s="16"/>
      <c r="N97" s="16"/>
    </row>
    <row r="98" spans="1:14" ht="12.75">
      <c r="A98" s="16"/>
      <c r="B98" s="16"/>
      <c r="C98" s="16"/>
      <c r="D98" s="15"/>
      <c r="E98" s="16"/>
      <c r="F98" s="16"/>
      <c r="G98" s="16"/>
      <c r="H98" s="16"/>
      <c r="I98" s="15"/>
      <c r="J98" s="16"/>
      <c r="K98" s="16"/>
      <c r="L98" s="16"/>
      <c r="M98" s="16"/>
      <c r="N98" s="16"/>
    </row>
    <row r="99" spans="1:14" ht="12.75">
      <c r="A99" s="16"/>
      <c r="B99" s="16"/>
      <c r="C99" s="16"/>
      <c r="D99" s="15"/>
      <c r="E99" s="16"/>
      <c r="F99" s="16"/>
      <c r="G99" s="16"/>
      <c r="H99" s="16"/>
      <c r="I99" s="15"/>
      <c r="J99" s="16"/>
      <c r="K99" s="16"/>
      <c r="L99" s="16"/>
      <c r="M99" s="16"/>
      <c r="N99" s="16"/>
    </row>
    <row r="100" spans="1:14" ht="12.75">
      <c r="A100" s="16"/>
      <c r="B100" s="16"/>
      <c r="C100" s="16"/>
      <c r="D100" s="15"/>
      <c r="E100" s="16"/>
      <c r="F100" s="16"/>
      <c r="G100" s="16"/>
      <c r="H100" s="16"/>
      <c r="I100" s="15"/>
      <c r="J100" s="16"/>
      <c r="K100" s="16"/>
      <c r="L100" s="16"/>
      <c r="M100" s="16"/>
      <c r="N100" s="16"/>
    </row>
    <row r="101" spans="1:14" ht="12.75">
      <c r="A101" s="16"/>
      <c r="B101" s="16"/>
      <c r="C101" s="16"/>
      <c r="D101" s="15"/>
      <c r="E101" s="16"/>
      <c r="F101" s="16"/>
      <c r="G101" s="16"/>
      <c r="H101" s="16"/>
      <c r="I101" s="15"/>
      <c r="J101" s="16"/>
      <c r="K101" s="16"/>
      <c r="L101" s="16"/>
      <c r="M101" s="16"/>
      <c r="N101" s="16"/>
    </row>
    <row r="102" spans="1:14" ht="12.75">
      <c r="A102" s="16"/>
      <c r="B102" s="16"/>
      <c r="C102" s="16"/>
      <c r="D102" s="15"/>
      <c r="E102" s="16"/>
      <c r="F102" s="16"/>
      <c r="G102" s="16"/>
      <c r="H102" s="16"/>
      <c r="I102" s="15"/>
      <c r="J102" s="16"/>
      <c r="K102" s="16"/>
      <c r="L102" s="16"/>
      <c r="M102" s="16"/>
      <c r="N102" s="16"/>
    </row>
    <row r="103" spans="1:14" ht="12.75">
      <c r="A103" s="16"/>
      <c r="B103" s="16"/>
      <c r="C103" s="16"/>
      <c r="D103" s="15"/>
      <c r="E103" s="16"/>
      <c r="F103" s="16"/>
      <c r="G103" s="16"/>
      <c r="H103" s="16"/>
      <c r="I103" s="15"/>
      <c r="J103" s="16"/>
      <c r="K103" s="16"/>
      <c r="L103" s="16"/>
      <c r="M103" s="16"/>
      <c r="N103" s="16"/>
    </row>
    <row r="104" spans="1:14" ht="12.75">
      <c r="A104" s="16"/>
      <c r="B104" s="16"/>
      <c r="C104" s="16"/>
      <c r="D104" s="15"/>
      <c r="E104" s="16"/>
      <c r="F104" s="16"/>
      <c r="G104" s="16"/>
      <c r="H104" s="16"/>
      <c r="I104" s="15"/>
      <c r="J104" s="16"/>
      <c r="K104" s="16"/>
      <c r="L104" s="16"/>
      <c r="M104" s="16"/>
      <c r="N104" s="16"/>
    </row>
    <row r="105" spans="1:14" ht="12.75">
      <c r="A105" s="16"/>
      <c r="B105" s="16"/>
      <c r="C105" s="16"/>
      <c r="D105" s="15"/>
      <c r="E105" s="16"/>
      <c r="F105" s="16"/>
      <c r="G105" s="16"/>
      <c r="H105" s="16"/>
      <c r="I105" s="15"/>
      <c r="J105" s="16"/>
      <c r="K105" s="16"/>
      <c r="L105" s="16"/>
      <c r="M105" s="16"/>
      <c r="N105" s="16"/>
    </row>
    <row r="106" spans="1:14" ht="12.75">
      <c r="A106" s="16"/>
      <c r="B106" s="16"/>
      <c r="C106" s="16"/>
      <c r="D106" s="15"/>
      <c r="E106" s="16"/>
      <c r="F106" s="16"/>
      <c r="G106" s="16"/>
      <c r="H106" s="16"/>
      <c r="I106" s="15"/>
      <c r="J106" s="16"/>
      <c r="K106" s="16"/>
      <c r="L106" s="16"/>
      <c r="M106" s="16"/>
      <c r="N106" s="16"/>
    </row>
    <row r="107" spans="1:14" ht="12.75">
      <c r="A107" s="16"/>
      <c r="B107" s="16"/>
      <c r="C107" s="16"/>
      <c r="D107" s="15"/>
      <c r="E107" s="16"/>
      <c r="F107" s="16"/>
      <c r="G107" s="16"/>
      <c r="H107" s="16"/>
      <c r="I107" s="15"/>
      <c r="J107" s="16"/>
      <c r="K107" s="16"/>
      <c r="L107" s="16"/>
      <c r="M107" s="16"/>
      <c r="N107" s="16"/>
    </row>
    <row r="108" spans="1:14" ht="12.75">
      <c r="A108" s="16"/>
      <c r="B108" s="16"/>
      <c r="C108" s="16"/>
      <c r="D108" s="15"/>
      <c r="E108" s="16"/>
      <c r="F108" s="16"/>
      <c r="G108" s="16"/>
      <c r="H108" s="16"/>
      <c r="I108" s="15"/>
      <c r="J108" s="16"/>
      <c r="K108" s="16"/>
      <c r="L108" s="16"/>
      <c r="M108" s="16"/>
      <c r="N108" s="16"/>
    </row>
    <row r="109" spans="1:14" ht="12.75">
      <c r="A109" s="16"/>
      <c r="B109" s="16"/>
      <c r="C109" s="16"/>
      <c r="D109" s="15"/>
      <c r="E109" s="16"/>
      <c r="F109" s="16"/>
      <c r="G109" s="16"/>
      <c r="H109" s="16"/>
      <c r="I109" s="15"/>
      <c r="J109" s="16"/>
      <c r="K109" s="16"/>
      <c r="L109" s="16"/>
      <c r="M109" s="16"/>
      <c r="N109" s="16"/>
    </row>
    <row r="110" spans="1:14" ht="12.75">
      <c r="A110" s="16"/>
      <c r="B110" s="16"/>
      <c r="C110" s="16"/>
      <c r="D110" s="15"/>
      <c r="E110" s="16"/>
      <c r="F110" s="16"/>
      <c r="G110" s="16"/>
      <c r="H110" s="16"/>
      <c r="I110" s="15"/>
      <c r="J110" s="16"/>
      <c r="K110" s="16"/>
      <c r="L110" s="16"/>
      <c r="M110" s="16"/>
      <c r="N110" s="16"/>
    </row>
    <row r="111" spans="1:14" ht="12.75">
      <c r="A111" s="16"/>
      <c r="B111" s="16"/>
      <c r="C111" s="16"/>
      <c r="D111" s="15"/>
      <c r="E111" s="16"/>
      <c r="F111" s="16"/>
      <c r="G111" s="16"/>
      <c r="H111" s="16"/>
      <c r="I111" s="15"/>
      <c r="J111" s="16"/>
      <c r="K111" s="16"/>
      <c r="L111" s="16"/>
      <c r="M111" s="16"/>
      <c r="N111" s="16"/>
    </row>
    <row r="112" spans="1:14" ht="12.75">
      <c r="A112" s="16"/>
      <c r="B112" s="16"/>
      <c r="C112" s="16"/>
      <c r="D112" s="15"/>
      <c r="E112" s="16"/>
      <c r="F112" s="16"/>
      <c r="G112" s="16"/>
      <c r="H112" s="16"/>
      <c r="I112" s="15"/>
      <c r="J112" s="16"/>
      <c r="K112" s="16"/>
      <c r="L112" s="16"/>
      <c r="M112" s="16"/>
      <c r="N112" s="16"/>
    </row>
    <row r="113" spans="1:14" ht="12.75">
      <c r="A113" s="16"/>
      <c r="B113" s="16"/>
      <c r="C113" s="16"/>
      <c r="D113" s="15"/>
      <c r="E113" s="16"/>
      <c r="F113" s="16"/>
      <c r="G113" s="16"/>
      <c r="H113" s="16"/>
      <c r="I113" s="15"/>
      <c r="J113" s="16"/>
      <c r="K113" s="16"/>
      <c r="L113" s="16"/>
      <c r="M113" s="16"/>
      <c r="N113" s="16"/>
    </row>
    <row r="114" spans="1:14" ht="12.75">
      <c r="A114" s="16"/>
      <c r="B114" s="16"/>
      <c r="C114" s="16"/>
      <c r="D114" s="15"/>
      <c r="E114" s="16"/>
      <c r="F114" s="16"/>
      <c r="G114" s="16"/>
      <c r="H114" s="16"/>
      <c r="I114" s="15"/>
      <c r="J114" s="16"/>
      <c r="K114" s="16"/>
      <c r="L114" s="16"/>
      <c r="M114" s="16"/>
      <c r="N114" s="16"/>
    </row>
    <row r="115" spans="1:14" ht="12.75">
      <c r="A115" s="16"/>
      <c r="B115" s="16"/>
      <c r="C115" s="16"/>
      <c r="D115" s="15"/>
      <c r="E115" s="16"/>
      <c r="F115" s="16"/>
      <c r="G115" s="16"/>
      <c r="H115" s="16"/>
      <c r="I115" s="15"/>
      <c r="J115" s="16"/>
      <c r="K115" s="16"/>
      <c r="L115" s="16"/>
      <c r="M115" s="16"/>
      <c r="N115" s="16"/>
    </row>
    <row r="116" spans="1:14" ht="12.75">
      <c r="A116" s="16"/>
      <c r="B116" s="16"/>
      <c r="C116" s="16"/>
      <c r="D116" s="15"/>
      <c r="E116" s="16"/>
      <c r="F116" s="16"/>
      <c r="G116" s="16"/>
      <c r="H116" s="16"/>
      <c r="I116" s="15"/>
      <c r="J116" s="16"/>
      <c r="K116" s="16"/>
      <c r="L116" s="16"/>
      <c r="M116" s="16"/>
      <c r="N116" s="16"/>
    </row>
    <row r="117" spans="1:14" ht="12.75">
      <c r="A117" s="16"/>
      <c r="B117" s="16"/>
      <c r="C117" s="16"/>
      <c r="D117" s="15"/>
      <c r="E117" s="16"/>
      <c r="F117" s="16"/>
      <c r="G117" s="16"/>
      <c r="H117" s="16"/>
      <c r="I117" s="15"/>
      <c r="J117" s="16"/>
      <c r="K117" s="16"/>
      <c r="L117" s="16"/>
      <c r="M117" s="16"/>
      <c r="N117" s="16"/>
    </row>
    <row r="118" spans="1:14" ht="12.75">
      <c r="A118" s="16"/>
      <c r="B118" s="16"/>
      <c r="C118" s="16"/>
      <c r="D118" s="15"/>
      <c r="E118" s="16"/>
      <c r="F118" s="16"/>
      <c r="G118" s="16"/>
      <c r="H118" s="16"/>
      <c r="I118" s="15"/>
      <c r="J118" s="16"/>
      <c r="K118" s="16"/>
      <c r="L118" s="16"/>
      <c r="M118" s="16"/>
      <c r="N118" s="16"/>
    </row>
    <row r="119" spans="1:14" ht="12.75">
      <c r="A119" s="16"/>
      <c r="B119" s="16"/>
      <c r="C119" s="16"/>
      <c r="D119" s="15"/>
      <c r="E119" s="16"/>
      <c r="F119" s="16"/>
      <c r="G119" s="16"/>
      <c r="H119" s="16"/>
      <c r="I119" s="15"/>
      <c r="J119" s="16"/>
      <c r="K119" s="16"/>
      <c r="L119" s="16"/>
      <c r="M119" s="16"/>
      <c r="N119" s="16"/>
    </row>
    <row r="120" spans="1:14" ht="12.75">
      <c r="A120" s="16"/>
      <c r="B120" s="16"/>
      <c r="C120" s="16"/>
      <c r="D120" s="15"/>
      <c r="E120" s="16"/>
      <c r="F120" s="16"/>
      <c r="G120" s="16"/>
      <c r="H120" s="16"/>
      <c r="I120" s="15"/>
      <c r="J120" s="16"/>
      <c r="K120" s="16"/>
      <c r="L120" s="16"/>
      <c r="M120" s="16"/>
      <c r="N120" s="16"/>
    </row>
    <row r="121" spans="1:14" ht="12.75">
      <c r="A121" s="16"/>
      <c r="B121" s="16"/>
      <c r="C121" s="16"/>
      <c r="D121" s="15"/>
      <c r="E121" s="16"/>
      <c r="F121" s="16"/>
      <c r="G121" s="16"/>
      <c r="H121" s="16"/>
      <c r="I121" s="15"/>
      <c r="J121" s="16"/>
      <c r="K121" s="16"/>
      <c r="L121" s="16"/>
      <c r="M121" s="16"/>
      <c r="N121" s="16"/>
    </row>
    <row r="122" spans="1:14" ht="12.75">
      <c r="A122" s="16"/>
      <c r="B122" s="16"/>
      <c r="C122" s="16"/>
      <c r="D122" s="15"/>
      <c r="E122" s="16"/>
      <c r="F122" s="16"/>
      <c r="G122" s="16"/>
      <c r="H122" s="16"/>
      <c r="I122" s="15"/>
      <c r="J122" s="16"/>
      <c r="K122" s="16"/>
      <c r="L122" s="16"/>
      <c r="M122" s="16"/>
      <c r="N122" s="16"/>
    </row>
    <row r="123" spans="1:14" ht="12.75">
      <c r="A123" s="16"/>
      <c r="B123" s="16"/>
      <c r="C123" s="16"/>
      <c r="D123" s="15"/>
      <c r="E123" s="16"/>
      <c r="F123" s="16"/>
      <c r="G123" s="16"/>
      <c r="H123" s="16"/>
      <c r="I123" s="15"/>
      <c r="J123" s="16"/>
      <c r="K123" s="16"/>
      <c r="L123" s="16"/>
      <c r="M123" s="16"/>
      <c r="N123" s="16"/>
    </row>
    <row r="124" spans="1:14" ht="12.75">
      <c r="A124" s="16"/>
      <c r="B124" s="16"/>
      <c r="C124" s="16"/>
      <c r="D124" s="15"/>
      <c r="E124" s="16"/>
      <c r="F124" s="16"/>
      <c r="G124" s="16"/>
      <c r="H124" s="16"/>
      <c r="I124" s="15"/>
      <c r="J124" s="16"/>
      <c r="K124" s="16"/>
      <c r="L124" s="16"/>
      <c r="M124" s="16"/>
      <c r="N124" s="16"/>
    </row>
    <row r="125" spans="1:14" ht="12.75">
      <c r="A125" s="16"/>
      <c r="B125" s="16"/>
      <c r="C125" s="16"/>
      <c r="D125" s="15"/>
      <c r="E125" s="16"/>
      <c r="F125" s="16"/>
      <c r="G125" s="16"/>
      <c r="H125" s="16"/>
      <c r="I125" s="15"/>
      <c r="J125" s="16"/>
      <c r="K125" s="16"/>
      <c r="L125" s="16"/>
      <c r="M125" s="16"/>
      <c r="N125" s="16"/>
    </row>
    <row r="126" spans="1:14" ht="12.75">
      <c r="A126" s="16"/>
      <c r="B126" s="16"/>
      <c r="C126" s="16"/>
      <c r="D126" s="15"/>
      <c r="E126" s="16"/>
      <c r="F126" s="16"/>
      <c r="G126" s="16"/>
      <c r="H126" s="16"/>
      <c r="I126" s="15"/>
      <c r="J126" s="16"/>
      <c r="K126" s="16"/>
      <c r="L126" s="16"/>
      <c r="M126" s="16"/>
      <c r="N126" s="16"/>
    </row>
    <row r="127" spans="1:14" ht="12.75">
      <c r="A127" s="16"/>
      <c r="B127" s="16"/>
      <c r="C127" s="16"/>
      <c r="D127" s="15"/>
      <c r="E127" s="16"/>
      <c r="F127" s="16"/>
      <c r="G127" s="16"/>
      <c r="H127" s="16"/>
      <c r="I127" s="15"/>
      <c r="J127" s="16"/>
      <c r="K127" s="16"/>
      <c r="L127" s="16"/>
      <c r="M127" s="16"/>
      <c r="N127" s="16"/>
    </row>
    <row r="128" spans="1:14" ht="12.75">
      <c r="A128" s="16"/>
      <c r="B128" s="16"/>
      <c r="C128" s="16"/>
      <c r="D128" s="15"/>
      <c r="E128" s="16"/>
      <c r="F128" s="16"/>
      <c r="G128" s="16"/>
      <c r="H128" s="16"/>
      <c r="I128" s="15"/>
      <c r="J128" s="16"/>
      <c r="K128" s="16"/>
      <c r="L128" s="16"/>
      <c r="M128" s="16"/>
      <c r="N128" s="16"/>
    </row>
    <row r="129" spans="1:14" ht="12.75">
      <c r="A129" s="16"/>
      <c r="B129" s="16"/>
      <c r="C129" s="16"/>
      <c r="D129" s="15"/>
      <c r="E129" s="16"/>
      <c r="F129" s="16"/>
      <c r="G129" s="16"/>
      <c r="H129" s="16"/>
      <c r="I129" s="15"/>
      <c r="J129" s="16"/>
      <c r="K129" s="16"/>
      <c r="L129" s="16"/>
      <c r="M129" s="16"/>
      <c r="N129" s="16"/>
    </row>
    <row r="130" spans="1:14" ht="12.75">
      <c r="A130" s="16"/>
      <c r="B130" s="16"/>
      <c r="C130" s="16"/>
      <c r="D130" s="15"/>
      <c r="E130" s="16"/>
      <c r="F130" s="16"/>
      <c r="G130" s="16"/>
      <c r="H130" s="16"/>
      <c r="I130" s="15"/>
      <c r="J130" s="16"/>
      <c r="K130" s="16"/>
      <c r="L130" s="16"/>
      <c r="M130" s="16"/>
      <c r="N130" s="16"/>
    </row>
    <row r="131" spans="1:14" ht="12.75">
      <c r="A131" s="16"/>
      <c r="B131" s="16"/>
      <c r="C131" s="16"/>
      <c r="D131" s="15"/>
      <c r="E131" s="16"/>
      <c r="F131" s="16"/>
      <c r="G131" s="16"/>
      <c r="H131" s="16"/>
      <c r="I131" s="15"/>
      <c r="J131" s="16"/>
      <c r="K131" s="16"/>
      <c r="L131" s="16"/>
      <c r="M131" s="16"/>
      <c r="N131" s="16"/>
    </row>
    <row r="132" spans="1:14" ht="12.75">
      <c r="A132" s="16"/>
      <c r="B132" s="16"/>
      <c r="C132" s="16"/>
      <c r="D132" s="15"/>
      <c r="E132" s="16"/>
      <c r="F132" s="16"/>
      <c r="G132" s="16"/>
      <c r="H132" s="16"/>
      <c r="I132" s="15"/>
      <c r="J132" s="16"/>
      <c r="K132" s="16"/>
      <c r="L132" s="16"/>
      <c r="M132" s="16"/>
      <c r="N132" s="16"/>
    </row>
    <row r="133" spans="1:14" ht="12.75">
      <c r="A133" s="16"/>
      <c r="B133" s="16"/>
      <c r="C133" s="16"/>
      <c r="D133" s="15"/>
      <c r="E133" s="16"/>
      <c r="F133" s="16"/>
      <c r="G133" s="16"/>
      <c r="H133" s="16"/>
      <c r="I133" s="15"/>
      <c r="J133" s="16"/>
      <c r="K133" s="16"/>
      <c r="L133" s="16"/>
      <c r="M133" s="16"/>
      <c r="N133" s="16"/>
    </row>
    <row r="134" spans="1:14" ht="12.75">
      <c r="A134" s="16"/>
      <c r="B134" s="16"/>
      <c r="C134" s="16"/>
      <c r="D134" s="15"/>
      <c r="E134" s="16"/>
      <c r="F134" s="16"/>
      <c r="G134" s="16"/>
      <c r="H134" s="16"/>
      <c r="I134" s="15"/>
      <c r="J134" s="16"/>
      <c r="K134" s="16"/>
      <c r="L134" s="16"/>
      <c r="M134" s="16"/>
      <c r="N134" s="16"/>
    </row>
    <row r="135" spans="1:14" ht="12.75">
      <c r="A135" s="16"/>
      <c r="B135" s="16"/>
      <c r="C135" s="16"/>
      <c r="D135" s="15"/>
      <c r="E135" s="16"/>
      <c r="F135" s="16"/>
      <c r="G135" s="16"/>
      <c r="H135" s="16"/>
      <c r="I135" s="15"/>
      <c r="J135" s="16"/>
      <c r="K135" s="16"/>
      <c r="L135" s="16"/>
      <c r="M135" s="16"/>
      <c r="N135" s="16"/>
    </row>
    <row r="136" spans="1:14" ht="12.75">
      <c r="A136" s="16"/>
      <c r="B136" s="16"/>
      <c r="C136" s="16"/>
      <c r="D136" s="15"/>
      <c r="E136" s="16"/>
      <c r="F136" s="16"/>
      <c r="G136" s="16"/>
      <c r="H136" s="16"/>
      <c r="I136" s="15"/>
      <c r="J136" s="16"/>
      <c r="K136" s="16"/>
      <c r="L136" s="16"/>
      <c r="M136" s="16"/>
      <c r="N136" s="16"/>
    </row>
    <row r="137" spans="1:14" ht="12.75">
      <c r="A137" s="16"/>
      <c r="B137" s="16"/>
      <c r="C137" s="16"/>
      <c r="D137" s="15"/>
      <c r="E137" s="16"/>
      <c r="F137" s="16"/>
      <c r="G137" s="16"/>
      <c r="H137" s="16"/>
      <c r="I137" s="15"/>
      <c r="J137" s="16"/>
      <c r="K137" s="16"/>
      <c r="L137" s="16"/>
      <c r="M137" s="16"/>
      <c r="N137" s="16"/>
    </row>
    <row r="138" spans="1:14" ht="12.75">
      <c r="A138" s="16"/>
      <c r="B138" s="16"/>
      <c r="C138" s="16"/>
      <c r="D138" s="15"/>
      <c r="E138" s="16"/>
      <c r="F138" s="16"/>
      <c r="G138" s="16"/>
      <c r="H138" s="16"/>
      <c r="I138" s="15"/>
      <c r="J138" s="16"/>
      <c r="K138" s="16"/>
      <c r="L138" s="16"/>
      <c r="M138" s="16"/>
      <c r="N138" s="16"/>
    </row>
    <row r="139" spans="1:14" ht="12.75">
      <c r="A139" s="16"/>
      <c r="B139" s="16"/>
      <c r="C139" s="16"/>
      <c r="D139" s="15"/>
      <c r="E139" s="16"/>
      <c r="F139" s="16"/>
      <c r="G139" s="16"/>
      <c r="H139" s="16"/>
      <c r="I139" s="15"/>
      <c r="J139" s="16"/>
      <c r="K139" s="16"/>
      <c r="L139" s="16"/>
      <c r="M139" s="16"/>
      <c r="N139" s="16"/>
    </row>
    <row r="140" spans="1:14" ht="12.75">
      <c r="A140" s="16"/>
      <c r="B140" s="16"/>
      <c r="C140" s="16"/>
      <c r="D140" s="15"/>
      <c r="E140" s="16"/>
      <c r="F140" s="16"/>
      <c r="G140" s="16"/>
      <c r="H140" s="16"/>
      <c r="I140" s="15"/>
      <c r="J140" s="16"/>
      <c r="K140" s="16"/>
      <c r="L140" s="16"/>
      <c r="M140" s="16"/>
      <c r="N140" s="16"/>
    </row>
    <row r="141" spans="1:14" ht="12.75">
      <c r="A141" s="16"/>
      <c r="B141" s="16"/>
      <c r="C141" s="16"/>
      <c r="D141" s="15"/>
      <c r="E141" s="16"/>
      <c r="F141" s="16"/>
      <c r="G141" s="16"/>
      <c r="H141" s="16"/>
      <c r="I141" s="15"/>
      <c r="J141" s="16"/>
      <c r="K141" s="16"/>
      <c r="L141" s="16"/>
      <c r="M141" s="16"/>
      <c r="N141" s="16"/>
    </row>
    <row r="142" spans="1:14" ht="12.75">
      <c r="A142" s="16"/>
      <c r="B142" s="16"/>
      <c r="C142" s="16"/>
      <c r="D142" s="15"/>
      <c r="E142" s="16"/>
      <c r="F142" s="16"/>
      <c r="G142" s="16"/>
      <c r="H142" s="16"/>
      <c r="I142" s="15"/>
      <c r="J142" s="16"/>
      <c r="K142" s="16"/>
      <c r="L142" s="16"/>
      <c r="M142" s="16"/>
      <c r="N142" s="16"/>
    </row>
    <row r="143" spans="1:14" ht="12.75">
      <c r="A143" s="16"/>
      <c r="B143" s="16"/>
      <c r="C143" s="16"/>
      <c r="D143" s="15"/>
      <c r="E143" s="16"/>
      <c r="F143" s="16"/>
      <c r="G143" s="16"/>
      <c r="H143" s="16"/>
      <c r="I143" s="15"/>
      <c r="J143" s="16"/>
      <c r="K143" s="16"/>
      <c r="L143" s="16"/>
      <c r="M143" s="16"/>
      <c r="N143" s="16"/>
    </row>
    <row r="144" spans="1:14" ht="12.75">
      <c r="A144" s="16"/>
      <c r="B144" s="16"/>
      <c r="C144" s="16"/>
      <c r="D144" s="15"/>
      <c r="E144" s="16"/>
      <c r="F144" s="16"/>
      <c r="G144" s="16"/>
      <c r="H144" s="16"/>
      <c r="I144" s="15"/>
      <c r="J144" s="16"/>
      <c r="K144" s="16"/>
      <c r="L144" s="16"/>
      <c r="M144" s="16"/>
      <c r="N144" s="16"/>
    </row>
    <row r="145" spans="1:14" ht="12.75">
      <c r="A145" s="16"/>
      <c r="B145" s="16"/>
      <c r="C145" s="16"/>
      <c r="D145" s="15"/>
      <c r="E145" s="16"/>
      <c r="F145" s="16"/>
      <c r="G145" s="16"/>
      <c r="H145" s="16"/>
      <c r="I145" s="15"/>
      <c r="J145" s="16"/>
      <c r="K145" s="16"/>
      <c r="L145" s="16"/>
      <c r="M145" s="16"/>
      <c r="N145" s="16"/>
    </row>
    <row r="146" spans="1:14" ht="12.75">
      <c r="A146" s="16"/>
      <c r="B146" s="16"/>
      <c r="C146" s="16"/>
      <c r="D146" s="15"/>
      <c r="E146" s="16"/>
      <c r="F146" s="16"/>
      <c r="G146" s="16"/>
      <c r="H146" s="16"/>
      <c r="I146" s="15"/>
      <c r="J146" s="16"/>
      <c r="K146" s="16"/>
      <c r="L146" s="16"/>
      <c r="M146" s="16"/>
      <c r="N146" s="16"/>
    </row>
    <row r="147" spans="1:14" ht="12.75">
      <c r="A147" s="16"/>
      <c r="B147" s="16"/>
      <c r="C147" s="16"/>
      <c r="D147" s="15"/>
      <c r="E147" s="16"/>
      <c r="F147" s="16"/>
      <c r="G147" s="16"/>
      <c r="H147" s="16"/>
      <c r="I147" s="15"/>
      <c r="J147" s="16"/>
      <c r="K147" s="16"/>
      <c r="L147" s="16"/>
      <c r="M147" s="16"/>
      <c r="N147" s="16"/>
    </row>
    <row r="148" spans="1:14" ht="12.75">
      <c r="A148" s="16"/>
      <c r="B148" s="16"/>
      <c r="C148" s="16"/>
      <c r="D148" s="15"/>
      <c r="E148" s="16"/>
      <c r="F148" s="16"/>
      <c r="G148" s="16"/>
      <c r="H148" s="16"/>
      <c r="I148" s="15"/>
      <c r="J148" s="16"/>
      <c r="K148" s="16"/>
      <c r="L148" s="16"/>
      <c r="M148" s="16"/>
      <c r="N148" s="16"/>
    </row>
    <row r="149" spans="1:14" ht="12.75">
      <c r="A149" s="16"/>
      <c r="B149" s="16"/>
      <c r="C149" s="16"/>
      <c r="D149" s="15"/>
      <c r="E149" s="16"/>
      <c r="F149" s="16"/>
      <c r="G149" s="16"/>
      <c r="H149" s="16"/>
      <c r="I149" s="15"/>
      <c r="J149" s="16"/>
      <c r="K149" s="16"/>
      <c r="L149" s="16"/>
      <c r="M149" s="16"/>
      <c r="N149" s="16"/>
    </row>
    <row r="150" spans="1:14" ht="12.75">
      <c r="A150" s="16"/>
      <c r="B150" s="16"/>
      <c r="C150" s="16"/>
      <c r="D150" s="15"/>
      <c r="E150" s="16"/>
      <c r="F150" s="16"/>
      <c r="G150" s="16"/>
      <c r="H150" s="16"/>
      <c r="I150" s="15"/>
      <c r="J150" s="16"/>
      <c r="K150" s="16"/>
      <c r="L150" s="16"/>
      <c r="M150" s="16"/>
      <c r="N150" s="16"/>
    </row>
    <row r="151" spans="1:14" ht="12.75">
      <c r="A151" s="16"/>
      <c r="B151" s="16"/>
      <c r="C151" s="16"/>
      <c r="D151" s="15"/>
      <c r="E151" s="16"/>
      <c r="F151" s="16"/>
      <c r="G151" s="16"/>
      <c r="H151" s="16"/>
      <c r="I151" s="15"/>
      <c r="J151" s="16"/>
      <c r="K151" s="16"/>
      <c r="L151" s="16"/>
      <c r="M151" s="16"/>
      <c r="N151" s="16"/>
    </row>
    <row r="152" spans="1:14" ht="12.75">
      <c r="A152" s="16"/>
      <c r="B152" s="16"/>
      <c r="C152" s="16"/>
      <c r="D152" s="15"/>
      <c r="E152" s="16"/>
      <c r="F152" s="16"/>
      <c r="G152" s="16"/>
      <c r="H152" s="16"/>
      <c r="I152" s="15"/>
      <c r="J152" s="16"/>
      <c r="K152" s="16"/>
      <c r="L152" s="16"/>
      <c r="M152" s="16"/>
      <c r="N152" s="16"/>
    </row>
    <row r="153" spans="1:14" ht="12.75">
      <c r="A153" s="16"/>
      <c r="B153" s="16"/>
      <c r="C153" s="16"/>
      <c r="D153" s="15"/>
      <c r="E153" s="16"/>
      <c r="F153" s="16"/>
      <c r="G153" s="16"/>
      <c r="H153" s="16"/>
      <c r="I153" s="15"/>
      <c r="J153" s="16"/>
      <c r="K153" s="16"/>
      <c r="L153" s="16"/>
      <c r="M153" s="16"/>
      <c r="N153" s="16"/>
    </row>
    <row r="154" spans="1:14" ht="12.75">
      <c r="A154" s="16"/>
      <c r="B154" s="16"/>
      <c r="C154" s="16"/>
      <c r="D154" s="15"/>
      <c r="E154" s="16"/>
      <c r="F154" s="16"/>
      <c r="G154" s="16"/>
      <c r="H154" s="16"/>
      <c r="I154" s="15"/>
      <c r="J154" s="16"/>
      <c r="K154" s="16"/>
      <c r="L154" s="16"/>
      <c r="M154" s="16"/>
      <c r="N154" s="16"/>
    </row>
    <row r="155" spans="1:14" ht="12.75">
      <c r="A155" s="16"/>
      <c r="B155" s="16"/>
      <c r="C155" s="16"/>
      <c r="D155" s="15"/>
      <c r="E155" s="16"/>
      <c r="F155" s="16"/>
      <c r="G155" s="16"/>
      <c r="H155" s="16"/>
      <c r="I155" s="15"/>
      <c r="J155" s="16"/>
      <c r="K155" s="16"/>
      <c r="L155" s="16"/>
      <c r="M155" s="16"/>
      <c r="N155" s="16"/>
    </row>
    <row r="156" spans="1:14" ht="12.75">
      <c r="A156" s="16"/>
      <c r="B156" s="16"/>
      <c r="C156" s="16"/>
      <c r="D156" s="15"/>
      <c r="E156" s="16"/>
      <c r="F156" s="16"/>
      <c r="G156" s="16"/>
      <c r="H156" s="16"/>
      <c r="I156" s="15"/>
      <c r="J156" s="16"/>
      <c r="K156" s="16"/>
      <c r="L156" s="16"/>
      <c r="M156" s="16"/>
      <c r="N156" s="16"/>
    </row>
    <row r="157" spans="1:14" ht="12.75">
      <c r="A157" s="16"/>
      <c r="B157" s="16"/>
      <c r="C157" s="16"/>
      <c r="D157" s="15"/>
      <c r="E157" s="16"/>
      <c r="F157" s="16"/>
      <c r="G157" s="16"/>
      <c r="H157" s="16"/>
      <c r="I157" s="15"/>
      <c r="J157" s="16"/>
      <c r="K157" s="16"/>
      <c r="L157" s="16"/>
      <c r="M157" s="16"/>
      <c r="N157" s="16"/>
    </row>
    <row r="158" spans="1:14" ht="12.75">
      <c r="A158" s="16"/>
      <c r="B158" s="16"/>
      <c r="C158" s="16"/>
      <c r="D158" s="15"/>
      <c r="E158" s="16"/>
      <c r="F158" s="16"/>
      <c r="G158" s="16"/>
      <c r="H158" s="16"/>
      <c r="I158" s="15"/>
      <c r="J158" s="16"/>
      <c r="K158" s="16"/>
      <c r="L158" s="16"/>
      <c r="M158" s="16"/>
      <c r="N158" s="16"/>
    </row>
    <row r="159" spans="1:14" ht="12.75">
      <c r="A159" s="16"/>
      <c r="B159" s="16"/>
      <c r="C159" s="16"/>
      <c r="D159" s="15"/>
      <c r="E159" s="16"/>
      <c r="F159" s="16"/>
      <c r="G159" s="16"/>
      <c r="H159" s="16"/>
      <c r="I159" s="15"/>
      <c r="J159" s="16"/>
      <c r="K159" s="16"/>
      <c r="L159" s="16"/>
      <c r="M159" s="16"/>
      <c r="N159" s="16"/>
    </row>
    <row r="160" spans="1:14" ht="12.75">
      <c r="A160" s="16"/>
      <c r="B160" s="16"/>
      <c r="C160" s="16"/>
      <c r="D160" s="15"/>
      <c r="E160" s="16"/>
      <c r="F160" s="16"/>
      <c r="G160" s="16"/>
      <c r="H160" s="16"/>
      <c r="I160" s="15"/>
      <c r="J160" s="16"/>
      <c r="K160" s="16"/>
      <c r="L160" s="16"/>
      <c r="M160" s="16"/>
      <c r="N160" s="16"/>
    </row>
    <row r="161" spans="1:14" ht="12.75">
      <c r="A161" s="16"/>
      <c r="B161" s="16"/>
      <c r="C161" s="16"/>
      <c r="D161" s="15"/>
      <c r="E161" s="16"/>
      <c r="F161" s="16"/>
      <c r="G161" s="16"/>
      <c r="H161" s="16"/>
      <c r="I161" s="15"/>
      <c r="J161" s="16"/>
      <c r="K161" s="16"/>
      <c r="L161" s="16"/>
      <c r="M161" s="16"/>
      <c r="N161" s="16"/>
    </row>
    <row r="162" spans="1:14" ht="12.75">
      <c r="A162" s="16"/>
      <c r="B162" s="16"/>
      <c r="C162" s="16"/>
      <c r="D162" s="15"/>
      <c r="E162" s="16"/>
      <c r="F162" s="16"/>
      <c r="G162" s="16"/>
      <c r="H162" s="16"/>
      <c r="I162" s="15"/>
      <c r="J162" s="16"/>
      <c r="K162" s="16"/>
      <c r="L162" s="16"/>
      <c r="M162" s="16"/>
      <c r="N162" s="16"/>
    </row>
    <row r="163" spans="1:14" ht="12.75">
      <c r="A163" s="16"/>
      <c r="B163" s="16"/>
      <c r="C163" s="16"/>
      <c r="D163" s="15"/>
      <c r="E163" s="16"/>
      <c r="F163" s="16"/>
      <c r="G163" s="16"/>
      <c r="H163" s="16"/>
      <c r="I163" s="15"/>
      <c r="J163" s="16"/>
      <c r="K163" s="16"/>
      <c r="L163" s="16"/>
      <c r="M163" s="16"/>
      <c r="N163" s="16"/>
    </row>
    <row r="164" spans="1:14" ht="12.75">
      <c r="A164" s="16"/>
      <c r="B164" s="16"/>
      <c r="C164" s="16"/>
      <c r="D164" s="15"/>
      <c r="E164" s="16"/>
      <c r="F164" s="16"/>
      <c r="G164" s="16"/>
      <c r="H164" s="16"/>
      <c r="I164" s="15"/>
      <c r="J164" s="16"/>
      <c r="K164" s="16"/>
      <c r="L164" s="16"/>
      <c r="M164" s="16"/>
      <c r="N164" s="16"/>
    </row>
    <row r="165" spans="1:14" ht="12.75">
      <c r="A165" s="16"/>
      <c r="B165" s="16"/>
      <c r="C165" s="16"/>
      <c r="D165" s="15"/>
      <c r="E165" s="16"/>
      <c r="F165" s="16"/>
      <c r="G165" s="16"/>
      <c r="H165" s="16"/>
      <c r="I165" s="15"/>
      <c r="J165" s="16"/>
      <c r="K165" s="16"/>
      <c r="L165" s="16"/>
      <c r="M165" s="16"/>
      <c r="N165" s="16"/>
    </row>
    <row r="166" spans="1:14" ht="12.75">
      <c r="A166" s="16"/>
      <c r="B166" s="16"/>
      <c r="C166" s="16"/>
      <c r="D166" s="15"/>
      <c r="E166" s="16"/>
      <c r="F166" s="16"/>
      <c r="G166" s="16"/>
      <c r="H166" s="16"/>
      <c r="I166" s="15"/>
      <c r="J166" s="16"/>
      <c r="K166" s="16"/>
      <c r="L166" s="16"/>
      <c r="M166" s="16"/>
      <c r="N166" s="16"/>
    </row>
    <row r="167" spans="1:14" ht="12.75">
      <c r="A167" s="16"/>
      <c r="B167" s="16"/>
      <c r="C167" s="16"/>
      <c r="D167" s="15"/>
      <c r="E167" s="16"/>
      <c r="F167" s="16"/>
      <c r="G167" s="16"/>
      <c r="H167" s="16"/>
      <c r="I167" s="15"/>
      <c r="J167" s="16"/>
      <c r="K167" s="16"/>
      <c r="L167" s="16"/>
      <c r="M167" s="16"/>
      <c r="N167" s="16"/>
    </row>
    <row r="168" spans="1:14" ht="12.75">
      <c r="A168" s="16"/>
      <c r="B168" s="16"/>
      <c r="C168" s="16"/>
      <c r="D168" s="15"/>
      <c r="E168" s="16"/>
      <c r="F168" s="16"/>
      <c r="G168" s="16"/>
      <c r="H168" s="16"/>
      <c r="I168" s="15"/>
      <c r="J168" s="16"/>
      <c r="K168" s="16"/>
      <c r="L168" s="16"/>
      <c r="M168" s="16"/>
      <c r="N168" s="16"/>
    </row>
    <row r="169" spans="1:14" ht="12.75">
      <c r="A169" s="16"/>
      <c r="B169" s="16"/>
      <c r="C169" s="16"/>
      <c r="D169" s="15"/>
      <c r="E169" s="16"/>
      <c r="F169" s="16"/>
      <c r="G169" s="16"/>
      <c r="H169" s="16"/>
      <c r="I169" s="15"/>
      <c r="J169" s="16"/>
      <c r="K169" s="16"/>
      <c r="L169" s="16"/>
      <c r="M169" s="16"/>
      <c r="N169" s="16"/>
    </row>
    <row r="170" spans="1:14" ht="12.75">
      <c r="A170" s="16"/>
      <c r="B170" s="16"/>
      <c r="C170" s="16"/>
      <c r="D170" s="15"/>
      <c r="E170" s="16"/>
      <c r="F170" s="16"/>
      <c r="G170" s="16"/>
      <c r="H170" s="16"/>
      <c r="I170" s="15"/>
      <c r="J170" s="16"/>
      <c r="K170" s="16"/>
      <c r="L170" s="16"/>
      <c r="M170" s="16"/>
      <c r="N170" s="16"/>
    </row>
    <row r="171" spans="1:14" ht="12.75">
      <c r="A171" s="16"/>
      <c r="B171" s="16"/>
      <c r="C171" s="16"/>
      <c r="D171" s="15"/>
      <c r="E171" s="16"/>
      <c r="F171" s="16"/>
      <c r="G171" s="16"/>
      <c r="H171" s="16"/>
      <c r="I171" s="15"/>
      <c r="J171" s="16"/>
      <c r="K171" s="16"/>
      <c r="L171" s="16"/>
      <c r="M171" s="16"/>
      <c r="N171" s="16"/>
    </row>
    <row r="172" spans="1:14" ht="12.75">
      <c r="A172" s="16"/>
      <c r="B172" s="16"/>
      <c r="C172" s="16"/>
      <c r="D172" s="15"/>
      <c r="E172" s="16"/>
      <c r="F172" s="16"/>
      <c r="G172" s="16"/>
      <c r="H172" s="16"/>
      <c r="I172" s="15"/>
      <c r="J172" s="16"/>
      <c r="K172" s="16"/>
      <c r="L172" s="16"/>
      <c r="M172" s="16"/>
      <c r="N172" s="16"/>
    </row>
    <row r="173" spans="1:14" ht="12.75">
      <c r="A173" s="16"/>
      <c r="B173" s="16"/>
      <c r="C173" s="16"/>
      <c r="D173" s="15"/>
      <c r="E173" s="16"/>
      <c r="F173" s="16"/>
      <c r="G173" s="16"/>
      <c r="H173" s="16"/>
      <c r="I173" s="15"/>
      <c r="J173" s="16"/>
      <c r="K173" s="16"/>
      <c r="L173" s="16"/>
      <c r="M173" s="16"/>
      <c r="N173" s="16"/>
    </row>
    <row r="174" spans="1:14" ht="12.75">
      <c r="A174" s="16"/>
      <c r="B174" s="16"/>
      <c r="C174" s="16"/>
      <c r="D174" s="15"/>
      <c r="E174" s="16"/>
      <c r="F174" s="16"/>
      <c r="G174" s="16"/>
      <c r="H174" s="16"/>
      <c r="I174" s="15"/>
      <c r="J174" s="16"/>
      <c r="K174" s="16"/>
      <c r="L174" s="16"/>
      <c r="M174" s="16"/>
      <c r="N174" s="16"/>
    </row>
    <row r="175" spans="1:14" ht="12.75">
      <c r="A175" s="16"/>
      <c r="B175" s="16"/>
      <c r="C175" s="16"/>
      <c r="D175" s="15"/>
      <c r="E175" s="16"/>
      <c r="F175" s="16"/>
      <c r="G175" s="16"/>
      <c r="H175" s="16"/>
      <c r="I175" s="15"/>
      <c r="J175" s="16"/>
      <c r="K175" s="16"/>
      <c r="L175" s="16"/>
      <c r="M175" s="16"/>
      <c r="N175" s="16"/>
    </row>
    <row r="176" spans="1:14" ht="12.75">
      <c r="A176" s="16"/>
      <c r="B176" s="16"/>
      <c r="C176" s="16"/>
      <c r="D176" s="15"/>
      <c r="E176" s="16"/>
      <c r="F176" s="16"/>
      <c r="G176" s="16"/>
      <c r="H176" s="16"/>
      <c r="I176" s="15"/>
      <c r="J176" s="16"/>
      <c r="K176" s="16"/>
      <c r="L176" s="16"/>
      <c r="M176" s="16"/>
      <c r="N176" s="16"/>
    </row>
    <row r="177" spans="1:14" ht="12.75">
      <c r="A177" s="16"/>
      <c r="B177" s="16"/>
      <c r="C177" s="16"/>
      <c r="D177" s="15"/>
      <c r="E177" s="16"/>
      <c r="F177" s="16"/>
      <c r="G177" s="16"/>
      <c r="H177" s="16"/>
      <c r="I177" s="15"/>
      <c r="J177" s="16"/>
      <c r="K177" s="16"/>
      <c r="L177" s="16"/>
      <c r="M177" s="16"/>
      <c r="N177" s="16"/>
    </row>
    <row r="178" spans="1:14" ht="12.75">
      <c r="A178" s="16"/>
      <c r="B178" s="16"/>
      <c r="C178" s="16"/>
      <c r="D178" s="15"/>
      <c r="E178" s="16"/>
      <c r="F178" s="16"/>
      <c r="G178" s="16"/>
      <c r="H178" s="16"/>
      <c r="I178" s="15"/>
      <c r="J178" s="16"/>
      <c r="K178" s="16"/>
      <c r="L178" s="16"/>
      <c r="M178" s="16"/>
      <c r="N178" s="16"/>
    </row>
    <row r="179" spans="1:14" ht="12.75">
      <c r="A179" s="16"/>
      <c r="B179" s="16"/>
      <c r="C179" s="16"/>
      <c r="D179" s="15"/>
      <c r="E179" s="16"/>
      <c r="F179" s="16"/>
      <c r="G179" s="16"/>
      <c r="H179" s="16"/>
      <c r="I179" s="15"/>
      <c r="J179" s="16"/>
      <c r="K179" s="16"/>
      <c r="L179" s="16"/>
      <c r="M179" s="16"/>
      <c r="N179" s="16"/>
    </row>
    <row r="180" spans="1:14" ht="12.75">
      <c r="A180" s="16"/>
      <c r="B180" s="16"/>
      <c r="C180" s="16"/>
      <c r="D180" s="15"/>
      <c r="E180" s="16"/>
      <c r="F180" s="16"/>
      <c r="G180" s="16"/>
      <c r="H180" s="16"/>
      <c r="I180" s="15"/>
      <c r="J180" s="16"/>
      <c r="K180" s="16"/>
      <c r="L180" s="16"/>
      <c r="M180" s="16"/>
      <c r="N180" s="16"/>
    </row>
    <row r="181" spans="1:14" ht="12.75">
      <c r="A181" s="16"/>
      <c r="B181" s="16"/>
      <c r="C181" s="16"/>
      <c r="D181" s="15"/>
      <c r="E181" s="16"/>
      <c r="F181" s="16"/>
      <c r="G181" s="16"/>
      <c r="H181" s="16"/>
      <c r="I181" s="15"/>
      <c r="J181" s="16"/>
      <c r="K181" s="16"/>
      <c r="L181" s="16"/>
      <c r="M181" s="16"/>
      <c r="N181" s="16"/>
    </row>
    <row r="182" spans="1:14" ht="12.75">
      <c r="A182" s="16"/>
      <c r="B182" s="16"/>
      <c r="C182" s="16"/>
      <c r="D182" s="15"/>
      <c r="E182" s="16"/>
      <c r="F182" s="16"/>
      <c r="G182" s="16"/>
      <c r="H182" s="16"/>
      <c r="I182" s="15"/>
      <c r="J182" s="16"/>
      <c r="K182" s="16"/>
      <c r="L182" s="16"/>
      <c r="M182" s="16"/>
      <c r="N182" s="16"/>
    </row>
    <row r="183" spans="1:14" ht="12.75">
      <c r="A183" s="16"/>
      <c r="B183" s="16"/>
      <c r="C183" s="16"/>
      <c r="D183" s="15"/>
      <c r="E183" s="16"/>
      <c r="F183" s="16"/>
      <c r="G183" s="16"/>
      <c r="H183" s="16"/>
      <c r="I183" s="15"/>
      <c r="J183" s="16"/>
      <c r="K183" s="16"/>
      <c r="L183" s="16"/>
      <c r="M183" s="16"/>
      <c r="N183" s="16"/>
    </row>
    <row r="184" spans="1:14" ht="12.75">
      <c r="A184" s="16"/>
      <c r="B184" s="16"/>
      <c r="C184" s="16"/>
      <c r="D184" s="15"/>
      <c r="E184" s="16"/>
      <c r="F184" s="16"/>
      <c r="G184" s="16"/>
      <c r="H184" s="16"/>
      <c r="I184" s="15"/>
      <c r="J184" s="16"/>
      <c r="K184" s="16"/>
      <c r="L184" s="16"/>
      <c r="M184" s="16"/>
      <c r="N184" s="16"/>
    </row>
    <row r="185" spans="1:14" ht="12.75">
      <c r="A185" s="16"/>
      <c r="B185" s="16"/>
      <c r="C185" s="16"/>
      <c r="D185" s="15"/>
      <c r="E185" s="16"/>
      <c r="F185" s="16"/>
      <c r="G185" s="16"/>
      <c r="H185" s="16"/>
      <c r="I185" s="15"/>
      <c r="J185" s="16"/>
      <c r="K185" s="16"/>
      <c r="L185" s="16"/>
      <c r="M185" s="16"/>
      <c r="N185" s="16"/>
    </row>
    <row r="186" spans="1:14" ht="12.75">
      <c r="A186" s="16"/>
      <c r="B186" s="16"/>
      <c r="C186" s="16"/>
      <c r="D186" s="15"/>
      <c r="E186" s="16"/>
      <c r="F186" s="16"/>
      <c r="G186" s="16"/>
      <c r="H186" s="16"/>
      <c r="I186" s="15"/>
      <c r="J186" s="16"/>
      <c r="K186" s="16"/>
      <c r="L186" s="16"/>
      <c r="M186" s="16"/>
      <c r="N186" s="16"/>
    </row>
    <row r="187" spans="1:14" ht="12.75">
      <c r="A187" s="16"/>
      <c r="B187" s="16"/>
      <c r="C187" s="16"/>
      <c r="D187" s="15"/>
      <c r="E187" s="16"/>
      <c r="F187" s="16"/>
      <c r="G187" s="16"/>
      <c r="H187" s="16"/>
      <c r="I187" s="15"/>
      <c r="J187" s="16"/>
      <c r="K187" s="16"/>
      <c r="L187" s="16"/>
      <c r="M187" s="16"/>
      <c r="N187" s="16"/>
    </row>
    <row r="188" spans="1:14" ht="12.75">
      <c r="A188" s="16"/>
      <c r="B188" s="16"/>
      <c r="C188" s="16"/>
      <c r="D188" s="15"/>
      <c r="E188" s="16"/>
      <c r="F188" s="16"/>
      <c r="G188" s="16"/>
      <c r="H188" s="16"/>
      <c r="I188" s="15"/>
      <c r="J188" s="16"/>
      <c r="K188" s="16"/>
      <c r="L188" s="16"/>
      <c r="M188" s="16"/>
      <c r="N188" s="16"/>
    </row>
    <row r="189" spans="1:14" ht="12.75">
      <c r="A189" s="16"/>
      <c r="B189" s="16"/>
      <c r="C189" s="16"/>
      <c r="D189" s="15"/>
      <c r="E189" s="16"/>
      <c r="F189" s="16"/>
      <c r="G189" s="16"/>
      <c r="H189" s="16"/>
      <c r="I189" s="15"/>
      <c r="J189" s="16"/>
      <c r="K189" s="16"/>
      <c r="L189" s="16"/>
      <c r="M189" s="16"/>
      <c r="N189" s="16"/>
    </row>
    <row r="190" spans="1:14" ht="12.75">
      <c r="A190" s="16"/>
      <c r="B190" s="16"/>
      <c r="C190" s="16"/>
      <c r="D190" s="15"/>
      <c r="E190" s="16"/>
      <c r="F190" s="16"/>
      <c r="G190" s="16"/>
      <c r="H190" s="16"/>
      <c r="I190" s="15"/>
      <c r="J190" s="16"/>
      <c r="K190" s="16"/>
      <c r="L190" s="16"/>
      <c r="M190" s="16"/>
      <c r="N190" s="16"/>
    </row>
    <row r="191" spans="1:14" ht="12.75">
      <c r="A191" s="16"/>
      <c r="B191" s="16"/>
      <c r="C191" s="16"/>
      <c r="D191" s="15"/>
      <c r="E191" s="16"/>
      <c r="F191" s="16"/>
      <c r="G191" s="16"/>
      <c r="H191" s="16"/>
      <c r="I191" s="15"/>
      <c r="J191" s="16"/>
      <c r="K191" s="16"/>
      <c r="L191" s="16"/>
      <c r="M191" s="16"/>
      <c r="N191" s="16"/>
    </row>
    <row r="192" spans="1:14" ht="12.75">
      <c r="A192" s="16"/>
      <c r="B192" s="16"/>
      <c r="C192" s="16"/>
      <c r="D192" s="15"/>
      <c r="E192" s="16"/>
      <c r="F192" s="16"/>
      <c r="G192" s="16"/>
      <c r="H192" s="16"/>
      <c r="I192" s="15"/>
      <c r="J192" s="16"/>
      <c r="K192" s="16"/>
      <c r="L192" s="16"/>
      <c r="M192" s="16"/>
      <c r="N192" s="16"/>
    </row>
    <row r="193" spans="1:14" ht="12.75">
      <c r="A193" s="16"/>
      <c r="B193" s="16"/>
      <c r="C193" s="16"/>
      <c r="D193" s="15"/>
      <c r="E193" s="16"/>
      <c r="F193" s="16"/>
      <c r="G193" s="16"/>
      <c r="H193" s="16"/>
      <c r="I193" s="15"/>
      <c r="J193" s="16"/>
      <c r="K193" s="16"/>
      <c r="L193" s="16"/>
      <c r="M193" s="16"/>
      <c r="N193" s="16"/>
    </row>
    <row r="194" spans="1:14" ht="12.75">
      <c r="A194" s="16"/>
      <c r="B194" s="16"/>
      <c r="C194" s="16"/>
      <c r="D194" s="15"/>
      <c r="E194" s="16"/>
      <c r="F194" s="16"/>
      <c r="G194" s="16"/>
      <c r="H194" s="16"/>
      <c r="I194" s="15"/>
      <c r="J194" s="16"/>
      <c r="K194" s="16"/>
      <c r="L194" s="16"/>
      <c r="M194" s="16"/>
      <c r="N194" s="16"/>
    </row>
    <row r="195" spans="1:14" ht="12.75">
      <c r="A195" s="16"/>
      <c r="B195" s="16"/>
      <c r="C195" s="16"/>
      <c r="D195" s="15"/>
      <c r="E195" s="16"/>
      <c r="F195" s="16"/>
      <c r="G195" s="16"/>
      <c r="H195" s="16"/>
      <c r="I195" s="15"/>
      <c r="J195" s="16"/>
      <c r="K195" s="16"/>
      <c r="L195" s="16"/>
      <c r="M195" s="16"/>
      <c r="N195" s="16"/>
    </row>
    <row r="196" spans="1:14" ht="12.75">
      <c r="A196" s="16"/>
      <c r="B196" s="16"/>
      <c r="C196" s="16"/>
      <c r="D196" s="15"/>
      <c r="E196" s="16"/>
      <c r="F196" s="16"/>
      <c r="G196" s="16"/>
      <c r="H196" s="16"/>
      <c r="I196" s="15"/>
      <c r="J196" s="16"/>
      <c r="K196" s="16"/>
      <c r="L196" s="16"/>
      <c r="M196" s="16"/>
      <c r="N196" s="16"/>
    </row>
    <row r="197" spans="1:14" ht="12.75">
      <c r="A197" s="16"/>
      <c r="B197" s="16"/>
      <c r="C197" s="16"/>
      <c r="D197" s="15"/>
      <c r="E197" s="16"/>
      <c r="F197" s="16"/>
      <c r="G197" s="16"/>
      <c r="H197" s="16"/>
      <c r="I197" s="15"/>
      <c r="J197" s="16"/>
      <c r="K197" s="16"/>
      <c r="L197" s="16"/>
      <c r="M197" s="16"/>
      <c r="N197" s="16"/>
    </row>
    <row r="198" spans="1:14" ht="12.75">
      <c r="A198" s="16"/>
      <c r="B198" s="16"/>
      <c r="C198" s="16"/>
      <c r="D198" s="15"/>
      <c r="E198" s="16"/>
      <c r="F198" s="16"/>
      <c r="G198" s="16"/>
      <c r="H198" s="16"/>
      <c r="I198" s="15"/>
      <c r="J198" s="16"/>
      <c r="K198" s="16"/>
      <c r="L198" s="16"/>
      <c r="M198" s="16"/>
      <c r="N198" s="16"/>
    </row>
    <row r="199" spans="1:14" ht="12.75">
      <c r="A199" s="16"/>
      <c r="B199" s="16"/>
      <c r="C199" s="16"/>
      <c r="D199" s="15"/>
      <c r="E199" s="16"/>
      <c r="F199" s="16"/>
      <c r="G199" s="16"/>
      <c r="H199" s="16"/>
      <c r="I199" s="15"/>
      <c r="J199" s="16"/>
      <c r="K199" s="16"/>
      <c r="L199" s="16"/>
      <c r="M199" s="16"/>
      <c r="N199" s="16"/>
    </row>
    <row r="200" spans="1:14" ht="12.75">
      <c r="A200" s="16"/>
      <c r="B200" s="16"/>
      <c r="C200" s="16"/>
      <c r="D200" s="15"/>
      <c r="E200" s="16"/>
      <c r="F200" s="16"/>
      <c r="G200" s="16"/>
      <c r="H200" s="16"/>
      <c r="I200" s="15"/>
      <c r="J200" s="16"/>
      <c r="K200" s="16"/>
      <c r="L200" s="16"/>
      <c r="M200" s="16"/>
      <c r="N200" s="16"/>
    </row>
    <row r="201" spans="1:14" ht="12.75">
      <c r="A201" s="16"/>
      <c r="B201" s="16"/>
      <c r="C201" s="16"/>
      <c r="D201" s="15"/>
      <c r="E201" s="16"/>
      <c r="F201" s="16"/>
      <c r="G201" s="16"/>
      <c r="H201" s="16"/>
      <c r="I201" s="15"/>
      <c r="J201" s="16"/>
      <c r="K201" s="16"/>
      <c r="L201" s="16"/>
      <c r="M201" s="16"/>
      <c r="N201" s="16"/>
    </row>
    <row r="202" spans="1:14" ht="12.75">
      <c r="A202" s="16"/>
      <c r="B202" s="16"/>
      <c r="C202" s="16"/>
      <c r="D202" s="15"/>
      <c r="E202" s="16"/>
      <c r="F202" s="16"/>
      <c r="G202" s="16"/>
      <c r="H202" s="16"/>
      <c r="I202" s="15"/>
      <c r="J202" s="16"/>
      <c r="K202" s="16"/>
      <c r="L202" s="16"/>
      <c r="M202" s="16"/>
      <c r="N202" s="16"/>
    </row>
    <row r="203" spans="1:14" ht="12.75">
      <c r="A203" s="16"/>
      <c r="B203" s="16"/>
      <c r="C203" s="16"/>
      <c r="D203" s="15"/>
      <c r="E203" s="16"/>
      <c r="F203" s="16"/>
      <c r="G203" s="16"/>
      <c r="H203" s="16"/>
      <c r="I203" s="15"/>
      <c r="J203" s="16"/>
      <c r="K203" s="16"/>
      <c r="L203" s="16"/>
      <c r="M203" s="16"/>
      <c r="N203" s="16"/>
    </row>
    <row r="204" spans="1:14" ht="12.75">
      <c r="A204" s="16"/>
      <c r="B204" s="16"/>
      <c r="C204" s="16"/>
      <c r="D204" s="15"/>
      <c r="E204" s="16"/>
      <c r="F204" s="16"/>
      <c r="G204" s="16"/>
      <c r="H204" s="16"/>
      <c r="I204" s="15"/>
      <c r="J204" s="16"/>
      <c r="K204" s="16"/>
      <c r="L204" s="16"/>
      <c r="M204" s="16"/>
      <c r="N204" s="16"/>
    </row>
    <row r="205" spans="1:14" ht="12.75">
      <c r="A205" s="16"/>
      <c r="B205" s="16"/>
      <c r="C205" s="16"/>
      <c r="D205" s="15"/>
      <c r="E205" s="16"/>
      <c r="F205" s="16"/>
      <c r="G205" s="16"/>
      <c r="H205" s="16"/>
      <c r="I205" s="15"/>
      <c r="J205" s="16"/>
      <c r="K205" s="16"/>
      <c r="L205" s="16"/>
      <c r="M205" s="16"/>
      <c r="N205" s="16"/>
    </row>
    <row r="206" spans="1:14" ht="12.75">
      <c r="A206" s="16"/>
      <c r="B206" s="16"/>
      <c r="C206" s="16"/>
      <c r="D206" s="15"/>
      <c r="E206" s="16"/>
      <c r="F206" s="16"/>
      <c r="G206" s="16"/>
      <c r="H206" s="16"/>
      <c r="I206" s="15"/>
      <c r="J206" s="16"/>
      <c r="K206" s="16"/>
      <c r="L206" s="16"/>
      <c r="M206" s="16"/>
      <c r="N206" s="16"/>
    </row>
    <row r="207" spans="1:14" ht="12.75">
      <c r="A207" s="16"/>
      <c r="B207" s="16"/>
      <c r="C207" s="16"/>
      <c r="D207" s="15"/>
      <c r="E207" s="16"/>
      <c r="F207" s="16"/>
      <c r="G207" s="16"/>
      <c r="H207" s="16"/>
      <c r="I207" s="15"/>
      <c r="J207" s="16"/>
      <c r="K207" s="16"/>
      <c r="L207" s="16"/>
      <c r="M207" s="16"/>
      <c r="N207" s="16"/>
    </row>
    <row r="208" spans="1:14" ht="12.75">
      <c r="A208" s="16"/>
      <c r="B208" s="16"/>
      <c r="C208" s="16"/>
      <c r="D208" s="15"/>
      <c r="E208" s="16"/>
      <c r="F208" s="16"/>
      <c r="G208" s="16"/>
      <c r="H208" s="16"/>
      <c r="I208" s="15"/>
      <c r="J208" s="16"/>
      <c r="K208" s="16"/>
      <c r="L208" s="16"/>
      <c r="M208" s="16"/>
      <c r="N208" s="16"/>
    </row>
    <row r="209" spans="1:14" ht="12.75">
      <c r="A209" s="16"/>
      <c r="B209" s="16"/>
      <c r="C209" s="16"/>
      <c r="D209" s="15"/>
      <c r="E209" s="16"/>
      <c r="F209" s="16"/>
      <c r="G209" s="16"/>
      <c r="H209" s="16"/>
      <c r="I209" s="15"/>
      <c r="J209" s="16"/>
      <c r="K209" s="16"/>
      <c r="L209" s="16"/>
      <c r="M209" s="16"/>
      <c r="N209" s="16"/>
    </row>
    <row r="210" spans="1:14" ht="12.75">
      <c r="A210" s="16"/>
      <c r="B210" s="16"/>
      <c r="C210" s="16"/>
      <c r="D210" s="15"/>
      <c r="E210" s="16"/>
      <c r="F210" s="16"/>
      <c r="G210" s="16"/>
      <c r="H210" s="16"/>
      <c r="I210" s="15"/>
      <c r="J210" s="16"/>
      <c r="K210" s="16"/>
      <c r="L210" s="16"/>
      <c r="M210" s="16"/>
      <c r="N210" s="16"/>
    </row>
    <row r="211" spans="1:14" ht="12.75">
      <c r="A211" s="16"/>
      <c r="B211" s="16"/>
      <c r="C211" s="16"/>
      <c r="D211" s="15"/>
      <c r="E211" s="16"/>
      <c r="F211" s="16"/>
      <c r="G211" s="16"/>
      <c r="H211" s="16"/>
      <c r="I211" s="15"/>
      <c r="J211" s="16"/>
      <c r="K211" s="16"/>
      <c r="L211" s="16"/>
      <c r="M211" s="16"/>
      <c r="N211" s="16"/>
    </row>
    <row r="212" spans="1:14" ht="12.75">
      <c r="A212" s="16"/>
      <c r="B212" s="16"/>
      <c r="C212" s="16"/>
      <c r="D212" s="15"/>
      <c r="E212" s="16"/>
      <c r="F212" s="16"/>
      <c r="G212" s="16"/>
      <c r="H212" s="16"/>
      <c r="I212" s="15"/>
      <c r="J212" s="16"/>
      <c r="K212" s="16"/>
      <c r="L212" s="16"/>
      <c r="M212" s="16"/>
      <c r="N212" s="16"/>
    </row>
    <row r="213" spans="1:14" ht="12.75">
      <c r="A213" s="16"/>
      <c r="B213" s="16"/>
      <c r="C213" s="16"/>
      <c r="D213" s="15"/>
      <c r="E213" s="16"/>
      <c r="F213" s="16"/>
      <c r="G213" s="16"/>
      <c r="H213" s="16"/>
      <c r="I213" s="15"/>
      <c r="J213" s="16"/>
      <c r="K213" s="16"/>
      <c r="L213" s="16"/>
      <c r="M213" s="16"/>
      <c r="N213" s="16"/>
    </row>
    <row r="214" spans="1:14" ht="12.75">
      <c r="A214" s="16"/>
      <c r="B214" s="16"/>
      <c r="C214" s="16"/>
      <c r="D214" s="15"/>
      <c r="E214" s="16"/>
      <c r="F214" s="16"/>
      <c r="G214" s="16"/>
      <c r="H214" s="16"/>
      <c r="I214" s="15"/>
      <c r="J214" s="16"/>
      <c r="K214" s="16"/>
      <c r="L214" s="16"/>
      <c r="M214" s="16"/>
      <c r="N214" s="16"/>
    </row>
    <row r="215" spans="1:14" ht="12.75">
      <c r="A215" s="16"/>
      <c r="B215" s="16"/>
      <c r="C215" s="16"/>
      <c r="D215" s="15"/>
      <c r="E215" s="16"/>
      <c r="F215" s="16"/>
      <c r="G215" s="16"/>
      <c r="H215" s="16"/>
      <c r="I215" s="15"/>
      <c r="J215" s="16"/>
      <c r="K215" s="16"/>
      <c r="L215" s="16"/>
      <c r="M215" s="16"/>
      <c r="N215" s="16"/>
    </row>
    <row r="216" spans="1:14" ht="12.75">
      <c r="A216" s="16"/>
      <c r="B216" s="16"/>
      <c r="C216" s="16"/>
      <c r="D216" s="15"/>
      <c r="E216" s="16"/>
      <c r="F216" s="16"/>
      <c r="G216" s="16"/>
      <c r="H216" s="16"/>
      <c r="I216" s="15"/>
      <c r="J216" s="16"/>
      <c r="K216" s="16"/>
      <c r="L216" s="16"/>
      <c r="M216" s="16"/>
      <c r="N216" s="16"/>
    </row>
    <row r="217" spans="1:14" ht="12.75">
      <c r="A217" s="16"/>
      <c r="B217" s="16"/>
      <c r="C217" s="16"/>
      <c r="D217" s="15"/>
      <c r="E217" s="16"/>
      <c r="F217" s="16"/>
      <c r="G217" s="16"/>
      <c r="H217" s="16"/>
      <c r="I217" s="15"/>
      <c r="J217" s="16"/>
      <c r="K217" s="16"/>
      <c r="L217" s="16"/>
      <c r="M217" s="16"/>
      <c r="N217" s="16"/>
    </row>
    <row r="218" spans="1:14" ht="12.75">
      <c r="A218" s="16"/>
      <c r="B218" s="16"/>
      <c r="C218" s="16"/>
      <c r="D218" s="15"/>
      <c r="E218" s="16"/>
      <c r="F218" s="16"/>
      <c r="G218" s="16"/>
      <c r="H218" s="16"/>
      <c r="I218" s="15"/>
      <c r="J218" s="16"/>
      <c r="K218" s="16"/>
      <c r="L218" s="16"/>
      <c r="M218" s="16"/>
      <c r="N218" s="16"/>
    </row>
    <row r="219" spans="1:14" ht="12.75">
      <c r="A219" s="16"/>
      <c r="B219" s="16"/>
      <c r="C219" s="16"/>
      <c r="D219" s="15"/>
      <c r="E219" s="16"/>
      <c r="F219" s="16"/>
      <c r="G219" s="16"/>
      <c r="H219" s="16"/>
      <c r="I219" s="15"/>
      <c r="J219" s="16"/>
      <c r="K219" s="16"/>
      <c r="L219" s="16"/>
      <c r="M219" s="16"/>
      <c r="N219" s="16"/>
    </row>
    <row r="220" spans="1:14" ht="12.75">
      <c r="A220" s="16"/>
      <c r="B220" s="16"/>
      <c r="C220" s="16"/>
      <c r="D220" s="15"/>
      <c r="E220" s="16"/>
      <c r="F220" s="16"/>
      <c r="G220" s="16"/>
      <c r="H220" s="16"/>
      <c r="I220" s="15"/>
      <c r="J220" s="16"/>
      <c r="K220" s="16"/>
      <c r="L220" s="16"/>
      <c r="M220" s="16"/>
      <c r="N220" s="16"/>
    </row>
    <row r="221" spans="1:14" ht="12.75">
      <c r="A221" s="16"/>
      <c r="B221" s="16"/>
      <c r="C221" s="16"/>
      <c r="D221" s="15"/>
      <c r="E221" s="16"/>
      <c r="F221" s="16"/>
      <c r="G221" s="16"/>
      <c r="H221" s="16"/>
      <c r="I221" s="15"/>
      <c r="J221" s="16"/>
      <c r="K221" s="16"/>
      <c r="L221" s="16"/>
      <c r="M221" s="16"/>
      <c r="N221" s="16"/>
    </row>
    <row r="222" spans="1:14" ht="12.75">
      <c r="A222" s="16"/>
      <c r="B222" s="16"/>
      <c r="C222" s="16"/>
      <c r="D222" s="15"/>
      <c r="E222" s="16"/>
      <c r="F222" s="16"/>
      <c r="G222" s="16"/>
      <c r="H222" s="16"/>
      <c r="I222" s="15"/>
      <c r="J222" s="16"/>
      <c r="K222" s="16"/>
      <c r="L222" s="16"/>
      <c r="M222" s="16"/>
      <c r="N222" s="16"/>
    </row>
    <row r="223" spans="1:14" ht="12.75">
      <c r="A223" s="16"/>
      <c r="B223" s="16"/>
      <c r="C223" s="16"/>
      <c r="D223" s="15"/>
      <c r="E223" s="16"/>
      <c r="F223" s="16"/>
      <c r="G223" s="16"/>
      <c r="H223" s="16"/>
      <c r="I223" s="15"/>
      <c r="J223" s="16"/>
      <c r="K223" s="16"/>
      <c r="L223" s="16"/>
      <c r="M223" s="16"/>
      <c r="N223" s="16"/>
    </row>
    <row r="224" spans="1:14" ht="12.75">
      <c r="A224" s="16"/>
      <c r="B224" s="16"/>
      <c r="C224" s="16"/>
      <c r="D224" s="15"/>
      <c r="E224" s="16"/>
      <c r="F224" s="16"/>
      <c r="G224" s="16"/>
      <c r="H224" s="16"/>
      <c r="I224" s="15"/>
      <c r="J224" s="16"/>
      <c r="K224" s="16"/>
      <c r="L224" s="16"/>
      <c r="M224" s="16"/>
      <c r="N224" s="16"/>
    </row>
    <row r="225" spans="1:14" ht="12.75">
      <c r="A225" s="16"/>
      <c r="B225" s="16"/>
      <c r="C225" s="16"/>
      <c r="D225" s="15"/>
      <c r="E225" s="16"/>
      <c r="F225" s="16"/>
      <c r="G225" s="16"/>
      <c r="H225" s="16"/>
      <c r="I225" s="15"/>
      <c r="J225" s="16"/>
      <c r="K225" s="16"/>
      <c r="L225" s="16"/>
      <c r="M225" s="16"/>
      <c r="N225" s="16"/>
    </row>
    <row r="226" spans="1:14" ht="12.75">
      <c r="A226" s="16"/>
      <c r="B226" s="16"/>
      <c r="C226" s="16"/>
      <c r="D226" s="15"/>
      <c r="E226" s="16"/>
      <c r="F226" s="16"/>
      <c r="G226" s="16"/>
      <c r="H226" s="16"/>
      <c r="I226" s="15"/>
      <c r="J226" s="16"/>
      <c r="K226" s="16"/>
      <c r="L226" s="16"/>
      <c r="M226" s="16"/>
      <c r="N226" s="16"/>
    </row>
    <row r="227" spans="1:14" ht="12.75">
      <c r="A227" s="16"/>
      <c r="B227" s="16"/>
      <c r="C227" s="16"/>
      <c r="D227" s="15"/>
      <c r="E227" s="16"/>
      <c r="F227" s="16"/>
      <c r="G227" s="16"/>
      <c r="H227" s="16"/>
      <c r="I227" s="15"/>
      <c r="J227" s="16"/>
      <c r="K227" s="16"/>
      <c r="L227" s="16"/>
      <c r="M227" s="16"/>
      <c r="N227" s="16"/>
    </row>
    <row r="228" spans="1:14" ht="12.75">
      <c r="A228" s="16"/>
      <c r="B228" s="16"/>
      <c r="C228" s="16"/>
      <c r="D228" s="15"/>
      <c r="E228" s="16"/>
      <c r="F228" s="16"/>
      <c r="G228" s="16"/>
      <c r="H228" s="16"/>
      <c r="I228" s="15"/>
      <c r="J228" s="16"/>
      <c r="K228" s="16"/>
      <c r="L228" s="16"/>
      <c r="M228" s="16"/>
      <c r="N228" s="16"/>
    </row>
    <row r="229" spans="1:14" ht="12.75">
      <c r="A229" s="16"/>
      <c r="B229" s="16"/>
      <c r="C229" s="16"/>
      <c r="D229" s="15"/>
      <c r="E229" s="16"/>
      <c r="F229" s="16"/>
      <c r="G229" s="16"/>
      <c r="H229" s="16"/>
      <c r="I229" s="15"/>
      <c r="J229" s="16"/>
      <c r="K229" s="16"/>
      <c r="L229" s="16"/>
      <c r="M229" s="16"/>
      <c r="N229" s="16"/>
    </row>
    <row r="230" spans="1:14" ht="12.75">
      <c r="A230" s="16"/>
      <c r="B230" s="16"/>
      <c r="C230" s="16"/>
      <c r="D230" s="15"/>
      <c r="E230" s="16"/>
      <c r="F230" s="16"/>
      <c r="G230" s="16"/>
      <c r="H230" s="16"/>
      <c r="I230" s="15"/>
      <c r="J230" s="16"/>
      <c r="K230" s="16"/>
      <c r="L230" s="16"/>
      <c r="M230" s="16"/>
      <c r="N230" s="16"/>
    </row>
    <row r="231" spans="1:14" ht="12.75">
      <c r="A231" s="16"/>
      <c r="B231" s="16"/>
      <c r="C231" s="16"/>
      <c r="D231" s="15"/>
      <c r="E231" s="16"/>
      <c r="F231" s="16"/>
      <c r="G231" s="16"/>
      <c r="H231" s="16"/>
      <c r="I231" s="15"/>
      <c r="J231" s="16"/>
      <c r="K231" s="16"/>
      <c r="L231" s="16"/>
      <c r="M231" s="16"/>
      <c r="N231" s="16"/>
    </row>
    <row r="232" spans="1:14" ht="12.75">
      <c r="A232" s="16"/>
      <c r="B232" s="16"/>
      <c r="C232" s="16"/>
      <c r="D232" s="15"/>
      <c r="E232" s="16"/>
      <c r="F232" s="16"/>
      <c r="G232" s="16"/>
      <c r="H232" s="16"/>
      <c r="I232" s="15"/>
      <c r="J232" s="16"/>
      <c r="K232" s="16"/>
      <c r="L232" s="16"/>
      <c r="M232" s="16"/>
      <c r="N232" s="16"/>
    </row>
    <row r="233" spans="1:14" ht="12.75">
      <c r="A233" s="16"/>
      <c r="B233" s="16"/>
      <c r="C233" s="16"/>
      <c r="D233" s="15"/>
      <c r="E233" s="16"/>
      <c r="F233" s="16"/>
      <c r="G233" s="16"/>
      <c r="H233" s="16"/>
      <c r="I233" s="15"/>
      <c r="J233" s="16"/>
      <c r="K233" s="16"/>
      <c r="L233" s="16"/>
      <c r="M233" s="16"/>
      <c r="N233" s="16"/>
    </row>
    <row r="234" spans="1:14" ht="12.75">
      <c r="A234" s="16"/>
      <c r="B234" s="16"/>
      <c r="C234" s="16"/>
      <c r="D234" s="15"/>
      <c r="E234" s="16"/>
      <c r="F234" s="16"/>
      <c r="G234" s="16"/>
      <c r="H234" s="16"/>
      <c r="I234" s="15"/>
      <c r="J234" s="16"/>
      <c r="K234" s="16"/>
      <c r="L234" s="16"/>
      <c r="M234" s="16"/>
      <c r="N234" s="16"/>
    </row>
    <row r="235" spans="1:14" ht="12.75">
      <c r="A235" s="16"/>
      <c r="B235" s="16"/>
      <c r="C235" s="16"/>
      <c r="D235" s="15"/>
      <c r="E235" s="16"/>
      <c r="F235" s="16"/>
      <c r="G235" s="16"/>
      <c r="H235" s="16"/>
      <c r="I235" s="15"/>
      <c r="J235" s="16"/>
      <c r="K235" s="16"/>
      <c r="L235" s="16"/>
      <c r="M235" s="16"/>
      <c r="N235" s="16"/>
    </row>
    <row r="236" spans="1:14" ht="12.75">
      <c r="A236" s="16"/>
      <c r="B236" s="16"/>
      <c r="C236" s="16"/>
      <c r="D236" s="15"/>
      <c r="E236" s="16"/>
      <c r="F236" s="16"/>
      <c r="G236" s="16"/>
      <c r="H236" s="16"/>
      <c r="I236" s="15"/>
      <c r="J236" s="16"/>
      <c r="K236" s="16"/>
      <c r="L236" s="16"/>
      <c r="M236" s="16"/>
      <c r="N236" s="16"/>
    </row>
    <row r="237" spans="1:14" ht="12.75">
      <c r="A237" s="16"/>
      <c r="B237" s="16"/>
      <c r="C237" s="16"/>
      <c r="D237" s="15"/>
      <c r="E237" s="16"/>
      <c r="F237" s="16"/>
      <c r="G237" s="16"/>
      <c r="H237" s="16"/>
      <c r="I237" s="15"/>
      <c r="J237" s="16"/>
      <c r="K237" s="16"/>
      <c r="L237" s="16"/>
      <c r="M237" s="16"/>
      <c r="N237" s="16"/>
    </row>
    <row r="238" spans="1:14" ht="12.75">
      <c r="A238" s="16"/>
      <c r="B238" s="16"/>
      <c r="C238" s="16"/>
      <c r="D238" s="15"/>
      <c r="E238" s="16"/>
      <c r="F238" s="16"/>
      <c r="G238" s="16"/>
      <c r="H238" s="16"/>
      <c r="I238" s="15"/>
      <c r="J238" s="16"/>
      <c r="K238" s="16"/>
      <c r="L238" s="16"/>
      <c r="M238" s="16"/>
      <c r="N238" s="16"/>
    </row>
    <row r="239" spans="1:14" ht="12.75">
      <c r="A239" s="16"/>
      <c r="B239" s="16"/>
      <c r="C239" s="16"/>
      <c r="D239" s="15"/>
      <c r="E239" s="16"/>
      <c r="F239" s="16"/>
      <c r="G239" s="16"/>
      <c r="H239" s="16"/>
      <c r="I239" s="15"/>
      <c r="J239" s="16"/>
      <c r="K239" s="16"/>
      <c r="L239" s="16"/>
      <c r="M239" s="16"/>
      <c r="N239" s="16"/>
    </row>
    <row r="240" spans="1:14" ht="12.75">
      <c r="A240" s="16"/>
      <c r="B240" s="16"/>
      <c r="C240" s="16"/>
      <c r="D240" s="15"/>
      <c r="E240" s="16"/>
      <c r="F240" s="16"/>
      <c r="G240" s="16"/>
      <c r="H240" s="16"/>
      <c r="I240" s="15"/>
      <c r="J240" s="16"/>
      <c r="K240" s="16"/>
      <c r="L240" s="16"/>
      <c r="M240" s="16"/>
      <c r="N240" s="16"/>
    </row>
    <row r="241" spans="1:14" ht="12.75">
      <c r="A241" s="16"/>
      <c r="B241" s="16"/>
      <c r="C241" s="16"/>
      <c r="D241" s="15"/>
      <c r="E241" s="16"/>
      <c r="F241" s="16"/>
      <c r="G241" s="16"/>
      <c r="H241" s="16"/>
      <c r="I241" s="15"/>
      <c r="J241" s="16"/>
      <c r="K241" s="16"/>
      <c r="L241" s="16"/>
      <c r="M241" s="16"/>
      <c r="N241" s="16"/>
    </row>
    <row r="242" spans="1:14" ht="12.75">
      <c r="A242" s="16"/>
      <c r="B242" s="16"/>
      <c r="C242" s="16"/>
      <c r="D242" s="15"/>
      <c r="E242" s="16"/>
      <c r="F242" s="16"/>
      <c r="G242" s="16"/>
      <c r="H242" s="16"/>
      <c r="I242" s="15"/>
      <c r="J242" s="16"/>
      <c r="K242" s="16"/>
      <c r="L242" s="16"/>
      <c r="M242" s="16"/>
      <c r="N242" s="16"/>
    </row>
    <row r="243" spans="1:14" ht="12.75">
      <c r="A243" s="16"/>
      <c r="B243" s="16"/>
      <c r="C243" s="16"/>
      <c r="D243" s="15"/>
      <c r="E243" s="16"/>
      <c r="F243" s="16"/>
      <c r="G243" s="16"/>
      <c r="H243" s="16"/>
      <c r="I243" s="15"/>
      <c r="J243" s="16"/>
      <c r="K243" s="16"/>
      <c r="L243" s="16"/>
      <c r="M243" s="16"/>
      <c r="N243" s="16"/>
    </row>
    <row r="244" spans="1:14" ht="12.75">
      <c r="A244" s="16"/>
      <c r="B244" s="16"/>
      <c r="C244" s="16"/>
      <c r="D244" s="15"/>
      <c r="E244" s="16"/>
      <c r="F244" s="16"/>
      <c r="G244" s="16"/>
      <c r="H244" s="16"/>
      <c r="I244" s="15"/>
      <c r="J244" s="16"/>
      <c r="K244" s="16"/>
      <c r="L244" s="16"/>
      <c r="M244" s="16"/>
      <c r="N244" s="16"/>
    </row>
    <row r="245" spans="1:14" ht="12.75">
      <c r="A245" s="16"/>
      <c r="B245" s="16"/>
      <c r="C245" s="16"/>
      <c r="D245" s="15"/>
      <c r="E245" s="16"/>
      <c r="F245" s="16"/>
      <c r="G245" s="16"/>
      <c r="H245" s="16"/>
      <c r="I245" s="15"/>
      <c r="J245" s="16"/>
      <c r="K245" s="16"/>
      <c r="L245" s="16"/>
      <c r="M245" s="16"/>
      <c r="N245" s="16"/>
    </row>
    <row r="246" spans="1:14" ht="12.75">
      <c r="A246" s="16"/>
      <c r="B246" s="16"/>
      <c r="C246" s="16"/>
      <c r="D246" s="15"/>
      <c r="E246" s="16"/>
      <c r="F246" s="16"/>
      <c r="G246" s="16"/>
      <c r="H246" s="16"/>
      <c r="I246" s="15"/>
      <c r="J246" s="16"/>
      <c r="K246" s="16"/>
      <c r="L246" s="16"/>
      <c r="M246" s="16"/>
      <c r="N246" s="16"/>
    </row>
    <row r="247" spans="1:14" ht="12.75">
      <c r="A247" s="16"/>
      <c r="B247" s="16"/>
      <c r="C247" s="16"/>
      <c r="D247" s="15"/>
      <c r="E247" s="16"/>
      <c r="F247" s="16"/>
      <c r="G247" s="16"/>
      <c r="H247" s="16"/>
      <c r="I247" s="15"/>
      <c r="J247" s="16"/>
      <c r="K247" s="16"/>
      <c r="L247" s="16"/>
      <c r="M247" s="16"/>
      <c r="N247" s="16"/>
    </row>
    <row r="248" spans="1:14" ht="12.75">
      <c r="A248" s="16"/>
      <c r="B248" s="16"/>
      <c r="C248" s="16"/>
      <c r="D248" s="15"/>
      <c r="E248" s="16"/>
      <c r="F248" s="16"/>
      <c r="G248" s="16"/>
      <c r="H248" s="16"/>
      <c r="I248" s="15"/>
      <c r="J248" s="16"/>
      <c r="K248" s="16"/>
      <c r="L248" s="16"/>
      <c r="M248" s="16"/>
      <c r="N248" s="16"/>
    </row>
    <row r="249" spans="1:14" ht="12.75">
      <c r="A249" s="16"/>
      <c r="B249" s="16"/>
      <c r="C249" s="16"/>
      <c r="D249" s="15"/>
      <c r="E249" s="16"/>
      <c r="F249" s="16"/>
      <c r="G249" s="16"/>
      <c r="H249" s="16"/>
      <c r="I249" s="15"/>
      <c r="J249" s="16"/>
      <c r="K249" s="16"/>
      <c r="L249" s="16"/>
      <c r="M249" s="16"/>
      <c r="N249" s="16"/>
    </row>
    <row r="250" spans="1:14" ht="12.75">
      <c r="A250" s="16"/>
      <c r="B250" s="16"/>
      <c r="C250" s="16"/>
      <c r="D250" s="15"/>
      <c r="E250" s="16"/>
      <c r="F250" s="16"/>
      <c r="G250" s="16"/>
      <c r="H250" s="16"/>
      <c r="I250" s="15"/>
      <c r="J250" s="16"/>
      <c r="K250" s="16"/>
      <c r="L250" s="16"/>
      <c r="M250" s="16"/>
      <c r="N250" s="16"/>
    </row>
    <row r="251" spans="1:14" ht="12.75">
      <c r="A251" s="16"/>
      <c r="B251" s="16"/>
      <c r="C251" s="16"/>
      <c r="D251" s="15"/>
      <c r="E251" s="16"/>
      <c r="F251" s="16"/>
      <c r="G251" s="16"/>
      <c r="H251" s="16"/>
      <c r="I251" s="15"/>
      <c r="J251" s="16"/>
      <c r="K251" s="16"/>
      <c r="L251" s="16"/>
      <c r="M251" s="16"/>
      <c r="N251" s="16"/>
    </row>
    <row r="252" spans="1:14" ht="12.75">
      <c r="A252" s="16"/>
      <c r="B252" s="16"/>
      <c r="C252" s="16"/>
      <c r="D252" s="15"/>
      <c r="E252" s="16"/>
      <c r="F252" s="16"/>
      <c r="G252" s="16"/>
      <c r="H252" s="16"/>
      <c r="I252" s="15"/>
      <c r="J252" s="16"/>
      <c r="K252" s="16"/>
      <c r="L252" s="16"/>
      <c r="M252" s="16"/>
      <c r="N252" s="16"/>
    </row>
    <row r="253" spans="1:14" ht="12.75">
      <c r="A253" s="16"/>
      <c r="B253" s="16"/>
      <c r="C253" s="16"/>
      <c r="D253" s="15"/>
      <c r="E253" s="16"/>
      <c r="F253" s="16"/>
      <c r="G253" s="16"/>
      <c r="H253" s="16"/>
      <c r="I253" s="15"/>
      <c r="J253" s="16"/>
      <c r="K253" s="16"/>
      <c r="L253" s="16"/>
      <c r="M253" s="16"/>
      <c r="N253" s="16"/>
    </row>
    <row r="254" spans="1:14" ht="12.75">
      <c r="A254" s="16"/>
      <c r="B254" s="16"/>
      <c r="C254" s="16"/>
      <c r="D254" s="15"/>
      <c r="E254" s="16"/>
      <c r="F254" s="16"/>
      <c r="G254" s="16"/>
      <c r="H254" s="16"/>
      <c r="I254" s="15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5"/>
      <c r="E255" s="16"/>
      <c r="F255" s="16"/>
      <c r="G255" s="16"/>
      <c r="H255" s="16"/>
      <c r="I255" s="15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5"/>
      <c r="E256" s="16"/>
      <c r="F256" s="16"/>
      <c r="G256" s="16"/>
      <c r="H256" s="16"/>
      <c r="I256" s="15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5"/>
      <c r="E257" s="16"/>
      <c r="F257" s="16"/>
      <c r="G257" s="16"/>
      <c r="H257" s="16"/>
      <c r="I257" s="15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5"/>
      <c r="E258" s="16"/>
      <c r="F258" s="16"/>
      <c r="G258" s="16"/>
      <c r="H258" s="16"/>
      <c r="I258" s="15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5"/>
      <c r="E259" s="16"/>
      <c r="F259" s="16"/>
      <c r="G259" s="16"/>
      <c r="H259" s="16"/>
      <c r="I259" s="15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5"/>
      <c r="E260" s="16"/>
      <c r="F260" s="16"/>
      <c r="G260" s="16"/>
      <c r="H260" s="16"/>
      <c r="I260" s="15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5"/>
      <c r="E261" s="16"/>
      <c r="F261" s="16"/>
      <c r="G261" s="16"/>
      <c r="H261" s="16"/>
      <c r="I261" s="15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5"/>
      <c r="E262" s="16"/>
      <c r="F262" s="16"/>
      <c r="G262" s="16"/>
      <c r="H262" s="16"/>
      <c r="I262" s="15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5"/>
      <c r="E263" s="16"/>
      <c r="F263" s="16"/>
      <c r="G263" s="16"/>
      <c r="H263" s="16"/>
      <c r="I263" s="15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5"/>
      <c r="E264" s="16"/>
      <c r="F264" s="16"/>
      <c r="G264" s="16"/>
      <c r="H264" s="16"/>
      <c r="I264" s="15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5"/>
      <c r="E265" s="16"/>
      <c r="F265" s="16"/>
      <c r="G265" s="16"/>
      <c r="H265" s="16"/>
      <c r="I265" s="15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5"/>
      <c r="E266" s="16"/>
      <c r="F266" s="16"/>
      <c r="G266" s="16"/>
      <c r="H266" s="16"/>
      <c r="I266" s="15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5"/>
      <c r="E267" s="16"/>
      <c r="F267" s="16"/>
      <c r="G267" s="16"/>
      <c r="H267" s="16"/>
      <c r="I267" s="15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5"/>
      <c r="E268" s="16"/>
      <c r="F268" s="16"/>
      <c r="G268" s="16"/>
      <c r="H268" s="16"/>
      <c r="I268" s="15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5"/>
      <c r="E269" s="16"/>
      <c r="F269" s="16"/>
      <c r="G269" s="16"/>
      <c r="H269" s="16"/>
      <c r="I269" s="15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5"/>
      <c r="E270" s="16"/>
      <c r="F270" s="16"/>
      <c r="G270" s="16"/>
      <c r="H270" s="16"/>
      <c r="I270" s="15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5"/>
      <c r="E271" s="16"/>
      <c r="F271" s="16"/>
      <c r="G271" s="16"/>
      <c r="H271" s="16"/>
      <c r="I271" s="15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5"/>
      <c r="E272" s="16"/>
      <c r="F272" s="16"/>
      <c r="G272" s="16"/>
      <c r="H272" s="16"/>
      <c r="I272" s="15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5"/>
      <c r="E273" s="16"/>
      <c r="F273" s="16"/>
      <c r="G273" s="16"/>
      <c r="H273" s="16"/>
      <c r="I273" s="15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5"/>
      <c r="E274" s="16"/>
      <c r="F274" s="16"/>
      <c r="G274" s="16"/>
      <c r="H274" s="16"/>
      <c r="I274" s="15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5"/>
      <c r="E275" s="16"/>
      <c r="F275" s="16"/>
      <c r="G275" s="16"/>
      <c r="H275" s="16"/>
      <c r="I275" s="15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5"/>
      <c r="E276" s="16"/>
      <c r="F276" s="16"/>
      <c r="G276" s="16"/>
      <c r="H276" s="16"/>
      <c r="I276" s="15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5"/>
      <c r="E277" s="16"/>
      <c r="F277" s="16"/>
      <c r="G277" s="16"/>
      <c r="H277" s="16"/>
      <c r="I277" s="15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5"/>
      <c r="E278" s="16"/>
      <c r="F278" s="16"/>
      <c r="G278" s="16"/>
      <c r="H278" s="16"/>
      <c r="I278" s="15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5"/>
      <c r="E279" s="16"/>
      <c r="F279" s="16"/>
      <c r="G279" s="16"/>
      <c r="H279" s="16"/>
      <c r="I279" s="15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5"/>
      <c r="E280" s="16"/>
      <c r="F280" s="16"/>
      <c r="G280" s="16"/>
      <c r="H280" s="16"/>
      <c r="I280" s="15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5"/>
      <c r="E281" s="16"/>
      <c r="F281" s="16"/>
      <c r="G281" s="16"/>
      <c r="H281" s="16"/>
      <c r="I281" s="15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5"/>
      <c r="E282" s="16"/>
      <c r="F282" s="16"/>
      <c r="G282" s="16"/>
      <c r="H282" s="16"/>
      <c r="I282" s="15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5"/>
      <c r="E283" s="16"/>
      <c r="F283" s="16"/>
      <c r="G283" s="16"/>
      <c r="H283" s="16"/>
      <c r="I283" s="15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5"/>
      <c r="E284" s="16"/>
      <c r="F284" s="16"/>
      <c r="G284" s="16"/>
      <c r="H284" s="16"/>
      <c r="I284" s="15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5"/>
      <c r="E285" s="16"/>
      <c r="F285" s="16"/>
      <c r="G285" s="16"/>
      <c r="H285" s="16"/>
      <c r="I285" s="15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5"/>
      <c r="E286" s="16"/>
      <c r="F286" s="16"/>
      <c r="G286" s="16"/>
      <c r="H286" s="16"/>
      <c r="I286" s="15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5"/>
      <c r="E287" s="16"/>
      <c r="F287" s="16"/>
      <c r="G287" s="16"/>
      <c r="H287" s="16"/>
      <c r="I287" s="15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5"/>
      <c r="E288" s="16"/>
      <c r="F288" s="16"/>
      <c r="G288" s="16"/>
      <c r="H288" s="16"/>
      <c r="I288" s="15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5"/>
      <c r="E289" s="16"/>
      <c r="F289" s="16"/>
      <c r="G289" s="16"/>
      <c r="H289" s="16"/>
      <c r="I289" s="15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5"/>
      <c r="E290" s="16"/>
      <c r="F290" s="16"/>
      <c r="G290" s="16"/>
      <c r="H290" s="16"/>
      <c r="I290" s="15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5"/>
      <c r="E291" s="16"/>
      <c r="F291" s="16"/>
      <c r="G291" s="16"/>
      <c r="H291" s="16"/>
      <c r="I291" s="15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5"/>
      <c r="E292" s="16"/>
      <c r="F292" s="16"/>
      <c r="G292" s="16"/>
      <c r="H292" s="16"/>
      <c r="I292" s="15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5"/>
      <c r="E293" s="16"/>
      <c r="F293" s="16"/>
      <c r="G293" s="16"/>
      <c r="H293" s="16"/>
      <c r="I293" s="15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5"/>
      <c r="E294" s="16"/>
      <c r="F294" s="16"/>
      <c r="G294" s="16"/>
      <c r="H294" s="16"/>
      <c r="I294" s="15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5"/>
      <c r="E295" s="16"/>
      <c r="F295" s="16"/>
      <c r="G295" s="16"/>
      <c r="H295" s="16"/>
      <c r="I295" s="15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5"/>
      <c r="E296" s="16"/>
      <c r="F296" s="16"/>
      <c r="G296" s="16"/>
      <c r="H296" s="16"/>
      <c r="I296" s="15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5"/>
      <c r="E297" s="16"/>
      <c r="F297" s="16"/>
      <c r="G297" s="16"/>
      <c r="H297" s="16"/>
      <c r="I297" s="15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5"/>
      <c r="E298" s="16"/>
      <c r="F298" s="16"/>
      <c r="G298" s="16"/>
      <c r="H298" s="16"/>
      <c r="I298" s="15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5"/>
      <c r="E299" s="16"/>
      <c r="F299" s="16"/>
      <c r="G299" s="16"/>
      <c r="H299" s="16"/>
      <c r="I299" s="15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5"/>
      <c r="E300" s="16"/>
      <c r="F300" s="16"/>
      <c r="G300" s="16"/>
      <c r="H300" s="16"/>
      <c r="I300" s="15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5"/>
      <c r="E301" s="16"/>
      <c r="F301" s="16"/>
      <c r="G301" s="16"/>
      <c r="H301" s="16"/>
      <c r="I301" s="15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5"/>
      <c r="E302" s="16"/>
      <c r="F302" s="16"/>
      <c r="G302" s="16"/>
      <c r="H302" s="16"/>
      <c r="I302" s="15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5"/>
      <c r="E303" s="16"/>
      <c r="F303" s="16"/>
      <c r="G303" s="16"/>
      <c r="H303" s="16"/>
      <c r="I303" s="15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5"/>
      <c r="E304" s="16"/>
      <c r="F304" s="16"/>
      <c r="G304" s="16"/>
      <c r="H304" s="16"/>
      <c r="I304" s="15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5"/>
      <c r="E305" s="16"/>
      <c r="F305" s="16"/>
      <c r="G305" s="16"/>
      <c r="H305" s="16"/>
      <c r="I305" s="15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5"/>
      <c r="E306" s="16"/>
      <c r="F306" s="16"/>
      <c r="G306" s="16"/>
      <c r="H306" s="16"/>
      <c r="I306" s="15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5"/>
      <c r="E307" s="16"/>
      <c r="F307" s="16"/>
      <c r="G307" s="16"/>
      <c r="H307" s="16"/>
      <c r="I307" s="15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5"/>
      <c r="E308" s="16"/>
      <c r="F308" s="16"/>
      <c r="G308" s="16"/>
      <c r="H308" s="16"/>
      <c r="I308" s="15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5"/>
      <c r="E309" s="16"/>
      <c r="F309" s="16"/>
      <c r="G309" s="16"/>
      <c r="H309" s="16"/>
      <c r="I309" s="15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5"/>
      <c r="E310" s="16"/>
      <c r="F310" s="16"/>
      <c r="G310" s="16"/>
      <c r="H310" s="16"/>
      <c r="I310" s="15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5"/>
      <c r="E311" s="16"/>
      <c r="F311" s="16"/>
      <c r="G311" s="16"/>
      <c r="H311" s="16"/>
      <c r="I311" s="15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5"/>
      <c r="E312" s="16"/>
      <c r="F312" s="16"/>
      <c r="G312" s="16"/>
      <c r="H312" s="16"/>
      <c r="I312" s="15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5"/>
      <c r="E313" s="16"/>
      <c r="F313" s="16"/>
      <c r="G313" s="16"/>
      <c r="H313" s="16"/>
      <c r="I313" s="15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5"/>
      <c r="E314" s="16"/>
      <c r="F314" s="16"/>
      <c r="G314" s="16"/>
      <c r="H314" s="16"/>
      <c r="I314" s="15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5"/>
      <c r="E315" s="16"/>
      <c r="F315" s="16"/>
      <c r="G315" s="16"/>
      <c r="H315" s="16"/>
      <c r="I315" s="15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5"/>
      <c r="E316" s="16"/>
      <c r="F316" s="16"/>
      <c r="G316" s="16"/>
      <c r="H316" s="16"/>
      <c r="I316" s="15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5"/>
      <c r="E317" s="16"/>
      <c r="F317" s="16"/>
      <c r="G317" s="16"/>
      <c r="H317" s="16"/>
      <c r="I317" s="15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5"/>
      <c r="E318" s="16"/>
      <c r="F318" s="16"/>
      <c r="G318" s="16"/>
      <c r="H318" s="16"/>
      <c r="I318" s="15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5"/>
      <c r="E319" s="16"/>
      <c r="F319" s="16"/>
      <c r="G319" s="16"/>
      <c r="H319" s="16"/>
      <c r="I319" s="15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5"/>
      <c r="E320" s="16"/>
      <c r="F320" s="16"/>
      <c r="G320" s="16"/>
      <c r="H320" s="16"/>
      <c r="I320" s="15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5"/>
      <c r="E321" s="16"/>
      <c r="F321" s="16"/>
      <c r="G321" s="16"/>
      <c r="H321" s="16"/>
      <c r="I321" s="15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5"/>
      <c r="E322" s="16"/>
      <c r="F322" s="16"/>
      <c r="G322" s="16"/>
      <c r="H322" s="16"/>
      <c r="I322" s="15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5"/>
      <c r="E323" s="16"/>
      <c r="F323" s="16"/>
      <c r="G323" s="16"/>
      <c r="H323" s="16"/>
      <c r="I323" s="15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5"/>
      <c r="E324" s="16"/>
      <c r="F324" s="16"/>
      <c r="G324" s="16"/>
      <c r="H324" s="16"/>
      <c r="I324" s="15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5"/>
      <c r="E325" s="16"/>
      <c r="F325" s="16"/>
      <c r="G325" s="16"/>
      <c r="H325" s="16"/>
      <c r="I325" s="15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5"/>
      <c r="E326" s="16"/>
      <c r="F326" s="16"/>
      <c r="G326" s="16"/>
      <c r="H326" s="16"/>
      <c r="I326" s="15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5"/>
      <c r="E327" s="16"/>
      <c r="F327" s="16"/>
      <c r="G327" s="16"/>
      <c r="H327" s="16"/>
      <c r="I327" s="15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5"/>
      <c r="E328" s="16"/>
      <c r="F328" s="16"/>
      <c r="G328" s="16"/>
      <c r="H328" s="16"/>
      <c r="I328" s="15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5"/>
      <c r="E329" s="16"/>
      <c r="F329" s="16"/>
      <c r="G329" s="16"/>
      <c r="H329" s="16"/>
      <c r="I329" s="15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5"/>
      <c r="E330" s="16"/>
      <c r="F330" s="16"/>
      <c r="G330" s="16"/>
      <c r="H330" s="16"/>
      <c r="I330" s="15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5"/>
      <c r="E331" s="16"/>
      <c r="F331" s="16"/>
      <c r="G331" s="16"/>
      <c r="H331" s="16"/>
      <c r="I331" s="15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5"/>
      <c r="E332" s="16"/>
      <c r="F332" s="16"/>
      <c r="G332" s="16"/>
      <c r="H332" s="16"/>
      <c r="I332" s="15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5"/>
      <c r="E333" s="16"/>
      <c r="F333" s="16"/>
      <c r="G333" s="16"/>
      <c r="H333" s="16"/>
      <c r="I333" s="15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5"/>
      <c r="E334" s="16"/>
      <c r="F334" s="16"/>
      <c r="G334" s="16"/>
      <c r="H334" s="16"/>
      <c r="I334" s="15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5"/>
      <c r="E335" s="16"/>
      <c r="F335" s="16"/>
      <c r="G335" s="16"/>
      <c r="H335" s="16"/>
      <c r="I335" s="15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5"/>
      <c r="E336" s="16"/>
      <c r="F336" s="16"/>
      <c r="G336" s="16"/>
      <c r="H336" s="16"/>
      <c r="I336" s="15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5"/>
      <c r="E337" s="16"/>
      <c r="F337" s="16"/>
      <c r="G337" s="16"/>
      <c r="H337" s="16"/>
      <c r="I337" s="15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5"/>
      <c r="E338" s="16"/>
      <c r="F338" s="16"/>
      <c r="G338" s="16"/>
      <c r="H338" s="16"/>
      <c r="I338" s="15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5"/>
      <c r="E339" s="16"/>
      <c r="F339" s="16"/>
      <c r="G339" s="16"/>
      <c r="H339" s="16"/>
      <c r="I339" s="15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5"/>
      <c r="E340" s="16"/>
      <c r="F340" s="16"/>
      <c r="G340" s="16"/>
      <c r="H340" s="16"/>
      <c r="I340" s="15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5"/>
      <c r="E341" s="16"/>
      <c r="F341" s="16"/>
      <c r="G341" s="16"/>
      <c r="H341" s="16"/>
      <c r="I341" s="15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5"/>
      <c r="E342" s="16"/>
      <c r="F342" s="16"/>
      <c r="G342" s="16"/>
      <c r="H342" s="16"/>
      <c r="I342" s="15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5"/>
      <c r="E343" s="16"/>
      <c r="F343" s="16"/>
      <c r="G343" s="16"/>
      <c r="H343" s="16"/>
      <c r="I343" s="15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5"/>
      <c r="E344" s="16"/>
      <c r="F344" s="16"/>
      <c r="G344" s="16"/>
      <c r="H344" s="16"/>
      <c r="I344" s="15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5"/>
      <c r="E345" s="16"/>
      <c r="F345" s="16"/>
      <c r="G345" s="16"/>
      <c r="H345" s="16"/>
      <c r="I345" s="15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5"/>
      <c r="E346" s="16"/>
      <c r="F346" s="16"/>
      <c r="G346" s="16"/>
      <c r="H346" s="16"/>
      <c r="I346" s="15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5"/>
      <c r="E347" s="16"/>
      <c r="F347" s="16"/>
      <c r="G347" s="16"/>
      <c r="H347" s="16"/>
      <c r="I347" s="15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5"/>
      <c r="E348" s="16"/>
      <c r="F348" s="16"/>
      <c r="G348" s="16"/>
      <c r="H348" s="16"/>
      <c r="I348" s="15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5"/>
      <c r="E349" s="16"/>
      <c r="F349" s="16"/>
      <c r="G349" s="16"/>
      <c r="H349" s="16"/>
      <c r="I349" s="15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5"/>
      <c r="E350" s="16"/>
      <c r="F350" s="16"/>
      <c r="G350" s="16"/>
      <c r="H350" s="16"/>
      <c r="I350" s="15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5"/>
      <c r="E351" s="16"/>
      <c r="F351" s="16"/>
      <c r="G351" s="16"/>
      <c r="H351" s="16"/>
      <c r="I351" s="15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5"/>
      <c r="E352" s="16"/>
      <c r="F352" s="16"/>
      <c r="G352" s="16"/>
      <c r="H352" s="16"/>
      <c r="I352" s="15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5"/>
      <c r="E353" s="16"/>
      <c r="F353" s="16"/>
      <c r="G353" s="16"/>
      <c r="H353" s="16"/>
      <c r="I353" s="15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5"/>
      <c r="E354" s="16"/>
      <c r="F354" s="16"/>
      <c r="G354" s="16"/>
      <c r="H354" s="16"/>
      <c r="I354" s="15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5"/>
      <c r="E355" s="16"/>
      <c r="F355" s="16"/>
      <c r="G355" s="16"/>
      <c r="H355" s="16"/>
      <c r="I355" s="15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5"/>
      <c r="E356" s="16"/>
      <c r="F356" s="16"/>
      <c r="G356" s="16"/>
      <c r="H356" s="16"/>
      <c r="I356" s="15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5"/>
      <c r="E357" s="16"/>
      <c r="F357" s="16"/>
      <c r="G357" s="16"/>
      <c r="H357" s="16"/>
      <c r="I357" s="15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5"/>
      <c r="E358" s="16"/>
      <c r="F358" s="16"/>
      <c r="G358" s="16"/>
      <c r="H358" s="16"/>
      <c r="I358" s="15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5"/>
      <c r="E359" s="16"/>
      <c r="F359" s="16"/>
      <c r="G359" s="16"/>
      <c r="H359" s="16"/>
      <c r="I359" s="15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5"/>
      <c r="E360" s="16"/>
      <c r="F360" s="16"/>
      <c r="G360" s="16"/>
      <c r="H360" s="16"/>
      <c r="I360" s="15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5"/>
      <c r="E361" s="16"/>
      <c r="F361" s="16"/>
      <c r="G361" s="16"/>
      <c r="H361" s="16"/>
      <c r="I361" s="15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5"/>
      <c r="E362" s="16"/>
      <c r="F362" s="16"/>
      <c r="G362" s="16"/>
      <c r="H362" s="16"/>
      <c r="I362" s="15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5"/>
      <c r="E363" s="16"/>
      <c r="F363" s="16"/>
      <c r="G363" s="16"/>
      <c r="H363" s="16"/>
      <c r="I363" s="15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5"/>
      <c r="E364" s="16"/>
      <c r="F364" s="16"/>
      <c r="G364" s="16"/>
      <c r="H364" s="16"/>
      <c r="I364" s="15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5"/>
      <c r="E365" s="16"/>
      <c r="F365" s="16"/>
      <c r="G365" s="16"/>
      <c r="H365" s="16"/>
      <c r="I365" s="15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5"/>
      <c r="E366" s="16"/>
      <c r="F366" s="16"/>
      <c r="G366" s="16"/>
      <c r="H366" s="16"/>
      <c r="I366" s="15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5"/>
      <c r="E367" s="16"/>
      <c r="F367" s="16"/>
      <c r="G367" s="16"/>
      <c r="H367" s="16"/>
      <c r="I367" s="15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5"/>
      <c r="E368" s="16"/>
      <c r="F368" s="16"/>
      <c r="G368" s="16"/>
      <c r="H368" s="16"/>
      <c r="I368" s="15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5"/>
      <c r="E369" s="16"/>
      <c r="F369" s="16"/>
      <c r="G369" s="16"/>
      <c r="H369" s="16"/>
      <c r="I369" s="15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5"/>
      <c r="E370" s="16"/>
      <c r="F370" s="16"/>
      <c r="G370" s="16"/>
      <c r="H370" s="16"/>
      <c r="I370" s="15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5"/>
      <c r="E371" s="16"/>
      <c r="F371" s="16"/>
      <c r="G371" s="16"/>
      <c r="H371" s="16"/>
      <c r="I371" s="15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5"/>
      <c r="E372" s="16"/>
      <c r="F372" s="16"/>
      <c r="G372" s="16"/>
      <c r="H372" s="16"/>
      <c r="I372" s="15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5"/>
      <c r="E373" s="16"/>
      <c r="F373" s="16"/>
      <c r="G373" s="16"/>
      <c r="H373" s="16"/>
      <c r="I373" s="15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5"/>
      <c r="E374" s="16"/>
      <c r="F374" s="16"/>
      <c r="G374" s="16"/>
      <c r="H374" s="16"/>
      <c r="I374" s="15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5"/>
      <c r="E375" s="16"/>
      <c r="F375" s="16"/>
      <c r="G375" s="16"/>
      <c r="H375" s="16"/>
      <c r="I375" s="15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5"/>
      <c r="E376" s="16"/>
      <c r="F376" s="16"/>
      <c r="G376" s="16"/>
      <c r="H376" s="16"/>
      <c r="I376" s="15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5"/>
      <c r="E377" s="16"/>
      <c r="F377" s="16"/>
      <c r="G377" s="16"/>
      <c r="H377" s="16"/>
      <c r="I377" s="15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5"/>
      <c r="E378" s="16"/>
      <c r="F378" s="16"/>
      <c r="G378" s="16"/>
      <c r="H378" s="16"/>
      <c r="I378" s="15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5"/>
      <c r="E379" s="16"/>
      <c r="F379" s="16"/>
      <c r="G379" s="16"/>
      <c r="H379" s="16"/>
      <c r="I379" s="15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5"/>
      <c r="E380" s="16"/>
      <c r="F380" s="16"/>
      <c r="G380" s="16"/>
      <c r="H380" s="16"/>
      <c r="I380" s="15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5"/>
      <c r="E381" s="16"/>
      <c r="F381" s="16"/>
      <c r="G381" s="16"/>
      <c r="H381" s="16"/>
      <c r="I381" s="15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5"/>
      <c r="E382" s="16"/>
      <c r="F382" s="16"/>
      <c r="G382" s="16"/>
      <c r="H382" s="16"/>
      <c r="I382" s="15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5"/>
      <c r="E383" s="16"/>
      <c r="F383" s="16"/>
      <c r="G383" s="16"/>
      <c r="H383" s="16"/>
      <c r="I383" s="15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5"/>
      <c r="E384" s="16"/>
      <c r="F384" s="16"/>
      <c r="G384" s="16"/>
      <c r="H384" s="16"/>
      <c r="I384" s="15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5"/>
      <c r="E385" s="16"/>
      <c r="F385" s="16"/>
      <c r="G385" s="16"/>
      <c r="H385" s="16"/>
      <c r="I385" s="15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5"/>
      <c r="E386" s="16"/>
      <c r="F386" s="16"/>
      <c r="G386" s="16"/>
      <c r="H386" s="16"/>
      <c r="I386" s="15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5"/>
      <c r="E387" s="16"/>
      <c r="F387" s="16"/>
      <c r="G387" s="16"/>
      <c r="H387" s="16"/>
      <c r="I387" s="15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5"/>
      <c r="E388" s="16"/>
      <c r="F388" s="16"/>
      <c r="G388" s="16"/>
      <c r="H388" s="16"/>
      <c r="I388" s="15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5"/>
      <c r="E389" s="16"/>
      <c r="F389" s="16"/>
      <c r="G389" s="16"/>
      <c r="H389" s="16"/>
      <c r="I389" s="15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5"/>
      <c r="E390" s="16"/>
      <c r="F390" s="16"/>
      <c r="G390" s="16"/>
      <c r="H390" s="16"/>
      <c r="I390" s="15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5"/>
      <c r="E391" s="16"/>
      <c r="F391" s="16"/>
      <c r="G391" s="16"/>
      <c r="H391" s="16"/>
      <c r="I391" s="15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5"/>
      <c r="E392" s="16"/>
      <c r="F392" s="16"/>
      <c r="G392" s="16"/>
      <c r="H392" s="16"/>
      <c r="I392" s="15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5"/>
      <c r="E393" s="16"/>
      <c r="F393" s="16"/>
      <c r="G393" s="16"/>
      <c r="H393" s="16"/>
      <c r="I393" s="15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5"/>
      <c r="E394" s="16"/>
      <c r="F394" s="16"/>
      <c r="G394" s="16"/>
      <c r="H394" s="16"/>
      <c r="I394" s="15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5"/>
      <c r="E395" s="16"/>
      <c r="F395" s="16"/>
      <c r="G395" s="16"/>
      <c r="H395" s="16"/>
      <c r="I395" s="15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5"/>
      <c r="E396" s="16"/>
      <c r="F396" s="16"/>
      <c r="G396" s="16"/>
      <c r="H396" s="16"/>
      <c r="I396" s="15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5"/>
      <c r="E397" s="16"/>
      <c r="F397" s="16"/>
      <c r="G397" s="16"/>
      <c r="H397" s="16"/>
      <c r="I397" s="15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5"/>
      <c r="E398" s="16"/>
      <c r="F398" s="16"/>
      <c r="G398" s="16"/>
      <c r="H398" s="16"/>
      <c r="I398" s="15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5"/>
      <c r="E399" s="16"/>
      <c r="F399" s="16"/>
      <c r="G399" s="16"/>
      <c r="H399" s="16"/>
      <c r="I399" s="15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5"/>
      <c r="E400" s="16"/>
      <c r="F400" s="16"/>
      <c r="G400" s="16"/>
      <c r="H400" s="16"/>
      <c r="I400" s="15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5"/>
      <c r="E401" s="16"/>
      <c r="F401" s="16"/>
      <c r="G401" s="16"/>
      <c r="H401" s="16"/>
      <c r="I401" s="15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5"/>
      <c r="E402" s="16"/>
      <c r="F402" s="16"/>
      <c r="G402" s="16"/>
      <c r="H402" s="16"/>
      <c r="I402" s="15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5"/>
      <c r="E403" s="16"/>
      <c r="F403" s="16"/>
      <c r="G403" s="16"/>
      <c r="H403" s="16"/>
      <c r="I403" s="15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5"/>
      <c r="E404" s="16"/>
      <c r="F404" s="16"/>
      <c r="G404" s="16"/>
      <c r="H404" s="16"/>
      <c r="I404" s="15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5"/>
      <c r="E405" s="16"/>
      <c r="F405" s="16"/>
      <c r="G405" s="16"/>
      <c r="H405" s="16"/>
      <c r="I405" s="15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5"/>
      <c r="E406" s="16"/>
      <c r="F406" s="16"/>
      <c r="G406" s="16"/>
      <c r="H406" s="16"/>
      <c r="I406" s="15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5"/>
      <c r="E407" s="16"/>
      <c r="F407" s="16"/>
      <c r="G407" s="16"/>
      <c r="H407" s="16"/>
      <c r="I407" s="15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5"/>
      <c r="E408" s="16"/>
      <c r="F408" s="16"/>
      <c r="G408" s="16"/>
      <c r="H408" s="16"/>
      <c r="I408" s="15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5"/>
      <c r="E409" s="16"/>
      <c r="F409" s="16"/>
      <c r="G409" s="16"/>
      <c r="H409" s="16"/>
      <c r="I409" s="15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5"/>
      <c r="E410" s="16"/>
      <c r="F410" s="16"/>
      <c r="G410" s="16"/>
      <c r="H410" s="16"/>
      <c r="I410" s="15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5"/>
      <c r="E411" s="16"/>
      <c r="F411" s="16"/>
      <c r="G411" s="16"/>
      <c r="H411" s="16"/>
      <c r="I411" s="15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5"/>
      <c r="E412" s="16"/>
      <c r="F412" s="16"/>
      <c r="G412" s="16"/>
      <c r="H412" s="16"/>
      <c r="I412" s="15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5"/>
      <c r="E413" s="16"/>
      <c r="F413" s="16"/>
      <c r="G413" s="16"/>
      <c r="H413" s="16"/>
      <c r="I413" s="15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5"/>
      <c r="E414" s="16"/>
      <c r="F414" s="16"/>
      <c r="G414" s="16"/>
      <c r="H414" s="16"/>
      <c r="I414" s="15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5"/>
      <c r="E415" s="16"/>
      <c r="F415" s="16"/>
      <c r="G415" s="16"/>
      <c r="H415" s="16"/>
      <c r="I415" s="15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5"/>
      <c r="E416" s="16"/>
      <c r="F416" s="16"/>
      <c r="G416" s="16"/>
      <c r="H416" s="16"/>
      <c r="I416" s="15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5"/>
      <c r="E417" s="16"/>
      <c r="F417" s="16"/>
      <c r="G417" s="16"/>
      <c r="H417" s="16"/>
      <c r="I417" s="15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5"/>
      <c r="E418" s="16"/>
      <c r="F418" s="16"/>
      <c r="G418" s="16"/>
      <c r="H418" s="16"/>
      <c r="I418" s="15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5"/>
      <c r="E419" s="16"/>
      <c r="F419" s="16"/>
      <c r="G419" s="16"/>
      <c r="H419" s="16"/>
      <c r="I419" s="15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5"/>
      <c r="E420" s="16"/>
      <c r="F420" s="16"/>
      <c r="G420" s="16"/>
      <c r="H420" s="16"/>
      <c r="I420" s="15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5"/>
      <c r="E421" s="16"/>
      <c r="F421" s="16"/>
      <c r="G421" s="16"/>
      <c r="H421" s="16"/>
      <c r="I421" s="15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5"/>
      <c r="E422" s="16"/>
      <c r="F422" s="16"/>
      <c r="G422" s="16"/>
      <c r="H422" s="16"/>
      <c r="I422" s="15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5"/>
      <c r="E423" s="16"/>
      <c r="F423" s="16"/>
      <c r="G423" s="16"/>
      <c r="H423" s="16"/>
      <c r="I423" s="15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5"/>
      <c r="E424" s="16"/>
      <c r="F424" s="16"/>
      <c r="G424" s="16"/>
      <c r="H424" s="16"/>
      <c r="I424" s="15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5"/>
      <c r="E425" s="16"/>
      <c r="F425" s="16"/>
      <c r="G425" s="16"/>
      <c r="H425" s="16"/>
      <c r="I425" s="15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5"/>
      <c r="E426" s="16"/>
      <c r="F426" s="16"/>
      <c r="G426" s="16"/>
      <c r="H426" s="16"/>
      <c r="I426" s="15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5"/>
      <c r="E427" s="16"/>
      <c r="F427" s="16"/>
      <c r="G427" s="16"/>
      <c r="H427" s="16"/>
      <c r="I427" s="15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5"/>
      <c r="E428" s="16"/>
      <c r="F428" s="16"/>
      <c r="G428" s="16"/>
      <c r="H428" s="16"/>
      <c r="I428" s="15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5"/>
      <c r="E429" s="16"/>
      <c r="F429" s="16"/>
      <c r="G429" s="16"/>
      <c r="H429" s="16"/>
      <c r="I429" s="15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5"/>
      <c r="E430" s="16"/>
      <c r="F430" s="16"/>
      <c r="G430" s="16"/>
      <c r="H430" s="16"/>
      <c r="I430" s="15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5"/>
      <c r="E431" s="16"/>
      <c r="F431" s="16"/>
      <c r="G431" s="16"/>
      <c r="H431" s="16"/>
      <c r="I431" s="15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5"/>
      <c r="E432" s="16"/>
      <c r="F432" s="16"/>
      <c r="G432" s="16"/>
      <c r="H432" s="16"/>
      <c r="I432" s="15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5"/>
      <c r="E433" s="16"/>
      <c r="F433" s="16"/>
      <c r="G433" s="16"/>
      <c r="H433" s="16"/>
      <c r="I433" s="15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5"/>
      <c r="E434" s="16"/>
      <c r="F434" s="16"/>
      <c r="G434" s="16"/>
      <c r="H434" s="16"/>
      <c r="I434" s="15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5"/>
      <c r="E435" s="16"/>
      <c r="F435" s="16"/>
      <c r="G435" s="16"/>
      <c r="H435" s="16"/>
      <c r="I435" s="15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5"/>
      <c r="E436" s="16"/>
      <c r="F436" s="16"/>
      <c r="G436" s="16"/>
      <c r="H436" s="16"/>
      <c r="I436" s="15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5"/>
      <c r="E437" s="16"/>
      <c r="F437" s="16"/>
      <c r="G437" s="16"/>
      <c r="H437" s="16"/>
      <c r="I437" s="15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5"/>
      <c r="E438" s="16"/>
      <c r="F438" s="16"/>
      <c r="G438" s="16"/>
      <c r="H438" s="16"/>
      <c r="I438" s="15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5"/>
      <c r="E439" s="16"/>
      <c r="F439" s="16"/>
      <c r="G439" s="16"/>
      <c r="H439" s="16"/>
      <c r="I439" s="15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5"/>
      <c r="E440" s="16"/>
      <c r="F440" s="16"/>
      <c r="G440" s="16"/>
      <c r="H440" s="16"/>
      <c r="I440" s="15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5"/>
      <c r="E441" s="16"/>
      <c r="F441" s="16"/>
      <c r="G441" s="16"/>
      <c r="H441" s="16"/>
      <c r="I441" s="15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5"/>
      <c r="E442" s="16"/>
      <c r="F442" s="16"/>
      <c r="G442" s="16"/>
      <c r="H442" s="16"/>
      <c r="I442" s="15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5"/>
      <c r="E443" s="16"/>
      <c r="F443" s="16"/>
      <c r="G443" s="16"/>
      <c r="H443" s="16"/>
      <c r="I443" s="15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5"/>
      <c r="E444" s="16"/>
      <c r="F444" s="16"/>
      <c r="G444" s="16"/>
      <c r="H444" s="16"/>
      <c r="I444" s="15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5"/>
      <c r="E445" s="16"/>
      <c r="F445" s="16"/>
      <c r="G445" s="16"/>
      <c r="H445" s="16"/>
      <c r="I445" s="15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5"/>
      <c r="E446" s="16"/>
      <c r="F446" s="16"/>
      <c r="G446" s="16"/>
      <c r="H446" s="16"/>
      <c r="I446" s="15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5"/>
      <c r="E447" s="16"/>
      <c r="F447" s="16"/>
      <c r="G447" s="16"/>
      <c r="H447" s="16"/>
      <c r="I447" s="15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5"/>
      <c r="E448" s="16"/>
      <c r="F448" s="16"/>
      <c r="G448" s="16"/>
      <c r="H448" s="16"/>
      <c r="I448" s="15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5"/>
      <c r="E449" s="16"/>
      <c r="F449" s="16"/>
      <c r="G449" s="16"/>
      <c r="H449" s="16"/>
      <c r="I449" s="15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5"/>
      <c r="E450" s="16"/>
      <c r="F450" s="16"/>
      <c r="G450" s="16"/>
      <c r="H450" s="16"/>
      <c r="I450" s="15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5"/>
      <c r="E451" s="16"/>
      <c r="F451" s="16"/>
      <c r="G451" s="16"/>
      <c r="H451" s="16"/>
      <c r="I451" s="15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5"/>
      <c r="E452" s="16"/>
      <c r="F452" s="16"/>
      <c r="G452" s="16"/>
      <c r="H452" s="16"/>
      <c r="I452" s="15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5"/>
      <c r="E453" s="16"/>
      <c r="F453" s="16"/>
      <c r="G453" s="16"/>
      <c r="H453" s="16"/>
      <c r="I453" s="15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5"/>
      <c r="E454" s="16"/>
      <c r="F454" s="16"/>
      <c r="G454" s="16"/>
      <c r="H454" s="16"/>
      <c r="I454" s="15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5"/>
      <c r="E455" s="16"/>
      <c r="F455" s="16"/>
      <c r="G455" s="16"/>
      <c r="H455" s="16"/>
      <c r="I455" s="15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5"/>
      <c r="E456" s="16"/>
      <c r="F456" s="16"/>
      <c r="G456" s="16"/>
      <c r="H456" s="16"/>
      <c r="I456" s="15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5"/>
      <c r="E457" s="16"/>
      <c r="F457" s="16"/>
      <c r="G457" s="16"/>
      <c r="H457" s="16"/>
      <c r="I457" s="15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5"/>
      <c r="E458" s="16"/>
      <c r="F458" s="16"/>
      <c r="G458" s="16"/>
      <c r="H458" s="16"/>
      <c r="I458" s="15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5"/>
      <c r="E459" s="16"/>
      <c r="F459" s="16"/>
      <c r="G459" s="16"/>
      <c r="H459" s="16"/>
      <c r="I459" s="15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5"/>
      <c r="E460" s="16"/>
      <c r="F460" s="16"/>
      <c r="G460" s="16"/>
      <c r="H460" s="16"/>
      <c r="I460" s="15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5"/>
      <c r="E461" s="16"/>
      <c r="F461" s="16"/>
      <c r="G461" s="16"/>
      <c r="H461" s="16"/>
      <c r="I461" s="15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5"/>
      <c r="E462" s="16"/>
      <c r="F462" s="16"/>
      <c r="G462" s="16"/>
      <c r="H462" s="16"/>
      <c r="I462" s="15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5"/>
      <c r="E463" s="16"/>
      <c r="F463" s="16"/>
      <c r="G463" s="16"/>
      <c r="H463" s="16"/>
      <c r="I463" s="15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5"/>
      <c r="E464" s="16"/>
      <c r="F464" s="16"/>
      <c r="G464" s="16"/>
      <c r="H464" s="16"/>
      <c r="I464" s="15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5"/>
      <c r="E465" s="16"/>
      <c r="F465" s="16"/>
      <c r="G465" s="16"/>
      <c r="H465" s="16"/>
      <c r="I465" s="15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5"/>
      <c r="E466" s="16"/>
      <c r="F466" s="16"/>
      <c r="G466" s="16"/>
      <c r="H466" s="16"/>
      <c r="I466" s="15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5"/>
      <c r="E467" s="16"/>
      <c r="F467" s="16"/>
      <c r="G467" s="16"/>
      <c r="H467" s="16"/>
      <c r="I467" s="15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5"/>
      <c r="E468" s="16"/>
      <c r="F468" s="16"/>
      <c r="G468" s="16"/>
      <c r="H468" s="16"/>
      <c r="I468" s="15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5"/>
      <c r="E469" s="16"/>
      <c r="F469" s="16"/>
      <c r="G469" s="16"/>
      <c r="H469" s="16"/>
      <c r="I469" s="15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5"/>
      <c r="E470" s="16"/>
      <c r="F470" s="16"/>
      <c r="G470" s="16"/>
      <c r="H470" s="16"/>
      <c r="I470" s="15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5"/>
      <c r="E471" s="16"/>
      <c r="F471" s="16"/>
      <c r="G471" s="16"/>
      <c r="H471" s="16"/>
      <c r="I471" s="15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5"/>
      <c r="E472" s="16"/>
      <c r="F472" s="16"/>
      <c r="G472" s="16"/>
      <c r="H472" s="16"/>
      <c r="I472" s="15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5"/>
      <c r="E473" s="16"/>
      <c r="F473" s="16"/>
      <c r="G473" s="16"/>
      <c r="H473" s="16"/>
      <c r="I473" s="15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5"/>
      <c r="E474" s="16"/>
      <c r="F474" s="16"/>
      <c r="G474" s="16"/>
      <c r="H474" s="16"/>
      <c r="I474" s="15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5"/>
      <c r="E475" s="16"/>
      <c r="F475" s="16"/>
      <c r="G475" s="16"/>
      <c r="H475" s="16"/>
      <c r="I475" s="15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5"/>
      <c r="E476" s="16"/>
      <c r="F476" s="16"/>
      <c r="G476" s="16"/>
      <c r="H476" s="16"/>
      <c r="I476" s="15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5"/>
      <c r="E477" s="16"/>
      <c r="F477" s="16"/>
      <c r="G477" s="16"/>
      <c r="H477" s="16"/>
      <c r="I477" s="15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5"/>
      <c r="E478" s="16"/>
      <c r="F478" s="16"/>
      <c r="G478" s="16"/>
      <c r="H478" s="16"/>
      <c r="I478" s="15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5"/>
      <c r="E479" s="16"/>
      <c r="F479" s="16"/>
      <c r="G479" s="16"/>
      <c r="H479" s="16"/>
      <c r="I479" s="15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5"/>
      <c r="E480" s="16"/>
      <c r="F480" s="16"/>
      <c r="G480" s="16"/>
      <c r="H480" s="16"/>
      <c r="I480" s="15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5"/>
      <c r="E481" s="16"/>
      <c r="F481" s="16"/>
      <c r="G481" s="16"/>
      <c r="H481" s="16"/>
      <c r="I481" s="15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5"/>
      <c r="E482" s="16"/>
      <c r="F482" s="16"/>
      <c r="G482" s="16"/>
      <c r="H482" s="16"/>
      <c r="I482" s="15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5"/>
      <c r="E483" s="16"/>
      <c r="F483" s="16"/>
      <c r="G483" s="16"/>
      <c r="H483" s="16"/>
      <c r="I483" s="15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5"/>
      <c r="E484" s="16"/>
      <c r="F484" s="16"/>
      <c r="G484" s="16"/>
      <c r="H484" s="16"/>
      <c r="I484" s="15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5"/>
      <c r="E485" s="16"/>
      <c r="F485" s="16"/>
      <c r="G485" s="16"/>
      <c r="H485" s="16"/>
      <c r="I485" s="15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5"/>
      <c r="E486" s="16"/>
      <c r="F486" s="16"/>
      <c r="G486" s="16"/>
      <c r="H486" s="16"/>
      <c r="I486" s="15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5"/>
      <c r="E487" s="16"/>
      <c r="F487" s="16"/>
      <c r="G487" s="16"/>
      <c r="H487" s="16"/>
      <c r="I487" s="15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5"/>
      <c r="E488" s="16"/>
      <c r="F488" s="16"/>
      <c r="G488" s="16"/>
      <c r="H488" s="16"/>
      <c r="I488" s="15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5"/>
      <c r="E489" s="16"/>
      <c r="F489" s="16"/>
      <c r="G489" s="16"/>
      <c r="H489" s="16"/>
      <c r="I489" s="15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5"/>
      <c r="E490" s="16"/>
      <c r="F490" s="16"/>
      <c r="G490" s="16"/>
      <c r="H490" s="16"/>
      <c r="I490" s="15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5"/>
      <c r="E491" s="16"/>
      <c r="F491" s="16"/>
      <c r="G491" s="16"/>
      <c r="H491" s="16"/>
      <c r="I491" s="15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5"/>
      <c r="E492" s="16"/>
      <c r="F492" s="16"/>
      <c r="G492" s="16"/>
      <c r="H492" s="16"/>
      <c r="I492" s="15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5"/>
      <c r="E493" s="16"/>
      <c r="F493" s="16"/>
      <c r="G493" s="16"/>
      <c r="H493" s="16"/>
      <c r="I493" s="15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5"/>
      <c r="E494" s="16"/>
      <c r="F494" s="16"/>
      <c r="G494" s="16"/>
      <c r="H494" s="16"/>
      <c r="I494" s="15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5"/>
      <c r="E495" s="16"/>
      <c r="F495" s="16"/>
      <c r="G495" s="16"/>
      <c r="H495" s="16"/>
      <c r="I495" s="15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5"/>
      <c r="E496" s="16"/>
      <c r="F496" s="16"/>
      <c r="G496" s="16"/>
      <c r="H496" s="16"/>
      <c r="I496" s="15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5"/>
      <c r="E497" s="16"/>
      <c r="F497" s="16"/>
      <c r="G497" s="16"/>
      <c r="H497" s="16"/>
      <c r="I497" s="15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5"/>
      <c r="E498" s="16"/>
      <c r="F498" s="16"/>
      <c r="G498" s="16"/>
      <c r="H498" s="16"/>
      <c r="I498" s="15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5"/>
      <c r="E499" s="16"/>
      <c r="F499" s="16"/>
      <c r="G499" s="16"/>
      <c r="H499" s="16"/>
      <c r="I499" s="15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5"/>
      <c r="E500" s="16"/>
      <c r="F500" s="16"/>
      <c r="G500" s="16"/>
      <c r="H500" s="16"/>
      <c r="I500" s="15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5"/>
      <c r="E501" s="16"/>
      <c r="F501" s="16"/>
      <c r="G501" s="16"/>
      <c r="H501" s="16"/>
      <c r="I501" s="15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5"/>
      <c r="E502" s="16"/>
      <c r="F502" s="16"/>
      <c r="G502" s="16"/>
      <c r="H502" s="16"/>
      <c r="I502" s="15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5"/>
      <c r="E503" s="16"/>
      <c r="F503" s="16"/>
      <c r="G503" s="16"/>
      <c r="H503" s="16"/>
      <c r="I503" s="15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5"/>
      <c r="E504" s="16"/>
      <c r="F504" s="16"/>
      <c r="G504" s="16"/>
      <c r="H504" s="16"/>
      <c r="I504" s="15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5"/>
      <c r="E505" s="16"/>
      <c r="F505" s="16"/>
      <c r="G505" s="16"/>
      <c r="H505" s="16"/>
      <c r="I505" s="15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5"/>
      <c r="E506" s="16"/>
      <c r="F506" s="16"/>
      <c r="G506" s="16"/>
      <c r="H506" s="16"/>
      <c r="I506" s="15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5"/>
      <c r="E507" s="16"/>
      <c r="F507" s="16"/>
      <c r="G507" s="16"/>
      <c r="H507" s="16"/>
      <c r="I507" s="15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5"/>
      <c r="E508" s="16"/>
      <c r="F508" s="16"/>
      <c r="G508" s="16"/>
      <c r="H508" s="16"/>
      <c r="I508" s="15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5"/>
      <c r="E509" s="16"/>
      <c r="F509" s="16"/>
      <c r="G509" s="16"/>
      <c r="H509" s="16"/>
      <c r="I509" s="15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5"/>
      <c r="E510" s="16"/>
      <c r="F510" s="16"/>
      <c r="G510" s="16"/>
      <c r="H510" s="16"/>
      <c r="I510" s="15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5"/>
      <c r="E511" s="16"/>
      <c r="F511" s="16"/>
      <c r="G511" s="16"/>
      <c r="H511" s="16"/>
      <c r="I511" s="15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5"/>
      <c r="E512" s="16"/>
      <c r="F512" s="16"/>
      <c r="G512" s="16"/>
      <c r="H512" s="16"/>
      <c r="I512" s="15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5"/>
      <c r="E513" s="16"/>
      <c r="F513" s="16"/>
      <c r="G513" s="16"/>
      <c r="H513" s="16"/>
      <c r="I513" s="15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5"/>
      <c r="E514" s="16"/>
      <c r="F514" s="16"/>
      <c r="G514" s="16"/>
      <c r="H514" s="16"/>
      <c r="I514" s="15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5"/>
      <c r="E515" s="16"/>
      <c r="F515" s="16"/>
      <c r="G515" s="16"/>
      <c r="H515" s="16"/>
      <c r="I515" s="15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5"/>
      <c r="E516" s="16"/>
      <c r="F516" s="16"/>
      <c r="G516" s="16"/>
      <c r="H516" s="16"/>
      <c r="I516" s="15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5"/>
      <c r="E517" s="16"/>
      <c r="F517" s="16"/>
      <c r="G517" s="16"/>
      <c r="H517" s="16"/>
      <c r="I517" s="15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5"/>
      <c r="E518" s="16"/>
      <c r="F518" s="16"/>
      <c r="G518" s="16"/>
      <c r="H518" s="16"/>
      <c r="I518" s="15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5"/>
      <c r="E519" s="16"/>
      <c r="F519" s="16"/>
      <c r="G519" s="16"/>
      <c r="H519" s="16"/>
      <c r="I519" s="15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5"/>
      <c r="E520" s="16"/>
      <c r="F520" s="16"/>
      <c r="G520" s="16"/>
      <c r="H520" s="16"/>
      <c r="I520" s="15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5"/>
      <c r="E521" s="16"/>
      <c r="F521" s="16"/>
      <c r="G521" s="16"/>
      <c r="H521" s="16"/>
      <c r="I521" s="15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5"/>
      <c r="E522" s="16"/>
      <c r="F522" s="16"/>
      <c r="G522" s="16"/>
      <c r="H522" s="16"/>
      <c r="I522" s="15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5"/>
      <c r="E523" s="16"/>
      <c r="F523" s="16"/>
      <c r="G523" s="16"/>
      <c r="H523" s="16"/>
      <c r="I523" s="15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5"/>
      <c r="E524" s="16"/>
      <c r="F524" s="16"/>
      <c r="G524" s="16"/>
      <c r="H524" s="16"/>
      <c r="I524" s="15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5"/>
      <c r="E525" s="16"/>
      <c r="F525" s="16"/>
      <c r="G525" s="16"/>
      <c r="H525" s="16"/>
      <c r="I525" s="15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5"/>
      <c r="E526" s="16"/>
      <c r="F526" s="16"/>
      <c r="G526" s="16"/>
      <c r="H526" s="16"/>
      <c r="I526" s="15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5"/>
      <c r="E527" s="16"/>
      <c r="F527" s="16"/>
      <c r="G527" s="16"/>
      <c r="H527" s="16"/>
      <c r="I527" s="15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5"/>
      <c r="E528" s="16"/>
      <c r="F528" s="16"/>
      <c r="G528" s="16"/>
      <c r="H528" s="16"/>
      <c r="I528" s="15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5"/>
      <c r="E529" s="16"/>
      <c r="F529" s="16"/>
      <c r="G529" s="16"/>
      <c r="H529" s="16"/>
      <c r="I529" s="15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5"/>
      <c r="E530" s="16"/>
      <c r="F530" s="16"/>
      <c r="G530" s="16"/>
      <c r="H530" s="16"/>
      <c r="I530" s="15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5"/>
      <c r="E531" s="16"/>
      <c r="F531" s="16"/>
      <c r="G531" s="16"/>
      <c r="H531" s="16"/>
      <c r="I531" s="15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5"/>
      <c r="E532" s="16"/>
      <c r="F532" s="16"/>
      <c r="G532" s="16"/>
      <c r="H532" s="16"/>
      <c r="I532" s="15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5"/>
      <c r="E533" s="16"/>
      <c r="F533" s="16"/>
      <c r="G533" s="16"/>
      <c r="H533" s="16"/>
      <c r="I533" s="15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5"/>
      <c r="E534" s="16"/>
      <c r="F534" s="16"/>
      <c r="G534" s="16"/>
      <c r="H534" s="16"/>
      <c r="I534" s="15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5"/>
      <c r="E535" s="16"/>
      <c r="F535" s="16"/>
      <c r="G535" s="16"/>
      <c r="H535" s="16"/>
      <c r="I535" s="15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5"/>
      <c r="E536" s="16"/>
      <c r="F536" s="16"/>
      <c r="G536" s="16"/>
      <c r="H536" s="16"/>
      <c r="I536" s="15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5"/>
      <c r="E537" s="16"/>
      <c r="F537" s="16"/>
      <c r="G537" s="16"/>
      <c r="H537" s="16"/>
      <c r="I537" s="15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5"/>
      <c r="E538" s="16"/>
      <c r="F538" s="16"/>
      <c r="G538" s="16"/>
      <c r="H538" s="16"/>
      <c r="I538" s="15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5"/>
      <c r="E539" s="16"/>
      <c r="F539" s="16"/>
      <c r="G539" s="16"/>
      <c r="H539" s="16"/>
      <c r="I539" s="15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5"/>
      <c r="E540" s="16"/>
      <c r="F540" s="16"/>
      <c r="G540" s="16"/>
      <c r="H540" s="16"/>
      <c r="I540" s="15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5"/>
      <c r="E541" s="16"/>
      <c r="F541" s="16"/>
      <c r="G541" s="16"/>
      <c r="H541" s="16"/>
      <c r="I541" s="15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5"/>
      <c r="E542" s="16"/>
      <c r="F542" s="16"/>
      <c r="G542" s="16"/>
      <c r="H542" s="16"/>
      <c r="I542" s="15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5"/>
      <c r="E543" s="16"/>
      <c r="F543" s="16"/>
      <c r="G543" s="16"/>
      <c r="H543" s="16"/>
      <c r="I543" s="15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5"/>
      <c r="E544" s="16"/>
      <c r="F544" s="16"/>
      <c r="G544" s="16"/>
      <c r="H544" s="16"/>
      <c r="I544" s="15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5"/>
      <c r="E545" s="16"/>
      <c r="F545" s="16"/>
      <c r="G545" s="16"/>
      <c r="H545" s="16"/>
      <c r="I545" s="15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5"/>
      <c r="E546" s="16"/>
      <c r="F546" s="16"/>
      <c r="G546" s="16"/>
      <c r="H546" s="16"/>
      <c r="I546" s="15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5"/>
      <c r="E547" s="16"/>
      <c r="F547" s="16"/>
      <c r="G547" s="16"/>
      <c r="H547" s="16"/>
      <c r="I547" s="15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5"/>
      <c r="E548" s="16"/>
      <c r="F548" s="16"/>
      <c r="G548" s="16"/>
      <c r="H548" s="16"/>
      <c r="I548" s="15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5"/>
      <c r="E549" s="16"/>
      <c r="F549" s="16"/>
      <c r="G549" s="16"/>
      <c r="H549" s="16"/>
      <c r="I549" s="15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5"/>
      <c r="E550" s="16"/>
      <c r="F550" s="16"/>
      <c r="G550" s="16"/>
      <c r="H550" s="16"/>
      <c r="I550" s="15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5"/>
      <c r="E551" s="16"/>
      <c r="F551" s="16"/>
      <c r="G551" s="16"/>
      <c r="H551" s="16"/>
      <c r="I551" s="15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5"/>
      <c r="E552" s="16"/>
      <c r="F552" s="16"/>
      <c r="G552" s="16"/>
      <c r="H552" s="16"/>
      <c r="I552" s="15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5"/>
      <c r="E553" s="16"/>
      <c r="F553" s="16"/>
      <c r="G553" s="16"/>
      <c r="H553" s="16"/>
      <c r="I553" s="15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5"/>
      <c r="E554" s="16"/>
      <c r="F554" s="16"/>
      <c r="G554" s="16"/>
      <c r="H554" s="16"/>
      <c r="I554" s="15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5"/>
      <c r="E555" s="16"/>
      <c r="F555" s="16"/>
      <c r="G555" s="16"/>
      <c r="H555" s="16"/>
      <c r="I555" s="15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5"/>
      <c r="E556" s="16"/>
      <c r="F556" s="16"/>
      <c r="G556" s="16"/>
      <c r="H556" s="16"/>
      <c r="I556" s="15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5"/>
      <c r="E557" s="16"/>
      <c r="F557" s="16"/>
      <c r="G557" s="16"/>
      <c r="H557" s="16"/>
      <c r="I557" s="15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5"/>
      <c r="E558" s="16"/>
      <c r="F558" s="16"/>
      <c r="G558" s="16"/>
      <c r="H558" s="16"/>
      <c r="I558" s="15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5"/>
      <c r="E559" s="16"/>
      <c r="F559" s="16"/>
      <c r="G559" s="16"/>
      <c r="H559" s="16"/>
      <c r="I559" s="15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5"/>
      <c r="E560" s="16"/>
      <c r="F560" s="16"/>
      <c r="G560" s="16"/>
      <c r="H560" s="16"/>
      <c r="I560" s="15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5"/>
      <c r="E561" s="16"/>
      <c r="F561" s="16"/>
      <c r="G561" s="16"/>
      <c r="H561" s="16"/>
      <c r="I561" s="15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5"/>
      <c r="E562" s="16"/>
      <c r="F562" s="16"/>
      <c r="G562" s="16"/>
      <c r="H562" s="16"/>
      <c r="I562" s="15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5"/>
      <c r="E563" s="16"/>
      <c r="F563" s="16"/>
      <c r="G563" s="16"/>
      <c r="H563" s="16"/>
      <c r="I563" s="15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5"/>
      <c r="E564" s="16"/>
      <c r="F564" s="16"/>
      <c r="G564" s="16"/>
      <c r="H564" s="16"/>
      <c r="I564" s="15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5"/>
      <c r="E565" s="16"/>
      <c r="F565" s="16"/>
      <c r="G565" s="16"/>
      <c r="H565" s="16"/>
      <c r="I565" s="15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5"/>
      <c r="E566" s="16"/>
      <c r="F566" s="16"/>
      <c r="G566" s="16"/>
      <c r="H566" s="16"/>
      <c r="I566" s="15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5"/>
      <c r="E567" s="16"/>
      <c r="F567" s="16"/>
      <c r="G567" s="16"/>
      <c r="H567" s="16"/>
      <c r="I567" s="15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5"/>
      <c r="E568" s="16"/>
      <c r="F568" s="16"/>
      <c r="G568" s="16"/>
      <c r="H568" s="16"/>
      <c r="I568" s="15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5"/>
      <c r="E569" s="16"/>
      <c r="F569" s="16"/>
      <c r="G569" s="16"/>
      <c r="H569" s="16"/>
      <c r="I569" s="15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5"/>
      <c r="E570" s="16"/>
      <c r="F570" s="16"/>
      <c r="G570" s="16"/>
      <c r="H570" s="16"/>
      <c r="I570" s="15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5"/>
      <c r="E571" s="16"/>
      <c r="F571" s="16"/>
      <c r="G571" s="16"/>
      <c r="H571" s="16"/>
      <c r="I571" s="15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5"/>
      <c r="E572" s="16"/>
      <c r="F572" s="16"/>
      <c r="G572" s="16"/>
      <c r="H572" s="16"/>
      <c r="I572" s="15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5"/>
      <c r="E573" s="16"/>
      <c r="F573" s="16"/>
      <c r="G573" s="16"/>
      <c r="H573" s="16"/>
      <c r="I573" s="15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5"/>
      <c r="E574" s="16"/>
      <c r="F574" s="16"/>
      <c r="G574" s="16"/>
      <c r="H574" s="16"/>
      <c r="I574" s="15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5"/>
      <c r="E575" s="16"/>
      <c r="F575" s="16"/>
      <c r="G575" s="16"/>
      <c r="H575" s="16"/>
      <c r="I575" s="15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5"/>
      <c r="E576" s="16"/>
      <c r="F576" s="16"/>
      <c r="G576" s="16"/>
      <c r="H576" s="16"/>
      <c r="I576" s="15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5"/>
      <c r="E577" s="16"/>
      <c r="F577" s="16"/>
      <c r="G577" s="16"/>
      <c r="H577" s="16"/>
      <c r="I577" s="15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5"/>
      <c r="E578" s="16"/>
      <c r="F578" s="16"/>
      <c r="G578" s="16"/>
      <c r="H578" s="16"/>
      <c r="I578" s="15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5"/>
      <c r="E579" s="16"/>
      <c r="F579" s="16"/>
      <c r="G579" s="16"/>
      <c r="H579" s="16"/>
      <c r="I579" s="15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5"/>
      <c r="E580" s="16"/>
      <c r="F580" s="16"/>
      <c r="G580" s="16"/>
      <c r="H580" s="16"/>
      <c r="I580" s="15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5"/>
      <c r="E581" s="16"/>
      <c r="F581" s="16"/>
      <c r="G581" s="16"/>
      <c r="H581" s="16"/>
      <c r="I581" s="15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5"/>
      <c r="E582" s="16"/>
      <c r="F582" s="16"/>
      <c r="G582" s="16"/>
      <c r="H582" s="16"/>
      <c r="I582" s="15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5"/>
      <c r="E583" s="16"/>
      <c r="F583" s="16"/>
      <c r="G583" s="16"/>
      <c r="H583" s="16"/>
      <c r="I583" s="15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5"/>
      <c r="E584" s="16"/>
      <c r="F584" s="16"/>
      <c r="G584" s="16"/>
      <c r="H584" s="16"/>
      <c r="I584" s="15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5"/>
      <c r="E585" s="16"/>
      <c r="F585" s="16"/>
      <c r="G585" s="16"/>
      <c r="H585" s="16"/>
      <c r="I585" s="15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5"/>
      <c r="E586" s="16"/>
      <c r="F586" s="16"/>
      <c r="G586" s="16"/>
      <c r="H586" s="16"/>
      <c r="I586" s="15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5"/>
      <c r="E587" s="16"/>
      <c r="F587" s="16"/>
      <c r="G587" s="16"/>
      <c r="H587" s="16"/>
      <c r="I587" s="15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5"/>
      <c r="E588" s="16"/>
      <c r="F588" s="16"/>
      <c r="G588" s="16"/>
      <c r="H588" s="16"/>
      <c r="I588" s="15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5"/>
      <c r="E589" s="16"/>
      <c r="F589" s="16"/>
      <c r="G589" s="16"/>
      <c r="H589" s="16"/>
      <c r="I589" s="15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5"/>
      <c r="E590" s="16"/>
      <c r="F590" s="16"/>
      <c r="G590" s="16"/>
      <c r="H590" s="16"/>
      <c r="I590" s="15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5"/>
      <c r="E591" s="16"/>
      <c r="F591" s="16"/>
      <c r="G591" s="16"/>
      <c r="H591" s="16"/>
      <c r="I591" s="15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5"/>
      <c r="E592" s="16"/>
      <c r="F592" s="16"/>
      <c r="G592" s="16"/>
      <c r="H592" s="16"/>
      <c r="I592" s="15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5"/>
      <c r="E593" s="16"/>
      <c r="F593" s="16"/>
      <c r="G593" s="16"/>
      <c r="H593" s="16"/>
      <c r="I593" s="15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5"/>
      <c r="E594" s="16"/>
      <c r="F594" s="16"/>
      <c r="G594" s="16"/>
      <c r="H594" s="16"/>
      <c r="I594" s="15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5"/>
      <c r="E595" s="16"/>
      <c r="F595" s="16"/>
      <c r="G595" s="16"/>
      <c r="H595" s="16"/>
      <c r="I595" s="15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5"/>
      <c r="E596" s="16"/>
      <c r="F596" s="16"/>
      <c r="G596" s="16"/>
      <c r="H596" s="16"/>
      <c r="I596" s="15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5"/>
      <c r="E597" s="16"/>
      <c r="F597" s="16"/>
      <c r="G597" s="16"/>
      <c r="H597" s="16"/>
      <c r="I597" s="15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5"/>
      <c r="E598" s="16"/>
      <c r="F598" s="16"/>
      <c r="G598" s="16"/>
      <c r="H598" s="16"/>
      <c r="I598" s="15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5"/>
      <c r="E599" s="16"/>
      <c r="F599" s="16"/>
      <c r="G599" s="16"/>
      <c r="H599" s="16"/>
      <c r="I599" s="15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5"/>
      <c r="E600" s="16"/>
      <c r="F600" s="16"/>
      <c r="G600" s="16"/>
      <c r="H600" s="16"/>
      <c r="I600" s="15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5"/>
      <c r="E601" s="16"/>
      <c r="F601" s="16"/>
      <c r="G601" s="16"/>
      <c r="H601" s="16"/>
      <c r="I601" s="15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5"/>
      <c r="E602" s="16"/>
      <c r="F602" s="16"/>
      <c r="G602" s="16"/>
      <c r="H602" s="16"/>
      <c r="I602" s="15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5"/>
      <c r="E603" s="16"/>
      <c r="F603" s="16"/>
      <c r="G603" s="16"/>
      <c r="H603" s="16"/>
      <c r="I603" s="15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5"/>
      <c r="E604" s="16"/>
      <c r="F604" s="16"/>
      <c r="G604" s="16"/>
      <c r="H604" s="16"/>
      <c r="I604" s="15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5"/>
      <c r="E605" s="16"/>
      <c r="F605" s="16"/>
      <c r="G605" s="16"/>
      <c r="H605" s="16"/>
      <c r="I605" s="15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5"/>
      <c r="E606" s="16"/>
      <c r="F606" s="16"/>
      <c r="G606" s="16"/>
      <c r="H606" s="16"/>
      <c r="I606" s="15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5"/>
      <c r="E607" s="16"/>
      <c r="F607" s="16"/>
      <c r="G607" s="16"/>
      <c r="H607" s="16"/>
      <c r="I607" s="15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5"/>
      <c r="E608" s="16"/>
      <c r="F608" s="16"/>
      <c r="G608" s="16"/>
      <c r="H608" s="16"/>
      <c r="I608" s="15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5"/>
      <c r="E609" s="16"/>
      <c r="F609" s="16"/>
      <c r="G609" s="16"/>
      <c r="H609" s="16"/>
      <c r="I609" s="15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5"/>
      <c r="E610" s="16"/>
      <c r="F610" s="16"/>
      <c r="G610" s="16"/>
      <c r="H610" s="16"/>
      <c r="I610" s="15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5"/>
      <c r="E611" s="16"/>
      <c r="F611" s="16"/>
      <c r="G611" s="16"/>
      <c r="H611" s="16"/>
      <c r="I611" s="15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5"/>
      <c r="E612" s="16"/>
      <c r="F612" s="16"/>
      <c r="G612" s="16"/>
      <c r="H612" s="16"/>
      <c r="I612" s="15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5"/>
      <c r="E613" s="16"/>
      <c r="F613" s="16"/>
      <c r="G613" s="16"/>
      <c r="H613" s="16"/>
      <c r="I613" s="15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5"/>
      <c r="E614" s="16"/>
      <c r="F614" s="16"/>
      <c r="G614" s="16"/>
      <c r="H614" s="16"/>
      <c r="I614" s="15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5"/>
      <c r="E615" s="16"/>
      <c r="F615" s="16"/>
      <c r="G615" s="16"/>
      <c r="H615" s="16"/>
      <c r="I615" s="15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5"/>
      <c r="E616" s="16"/>
      <c r="F616" s="16"/>
      <c r="G616" s="16"/>
      <c r="H616" s="16"/>
      <c r="I616" s="15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5"/>
      <c r="E617" s="16"/>
      <c r="F617" s="16"/>
      <c r="G617" s="16"/>
      <c r="H617" s="16"/>
      <c r="I617" s="15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5"/>
      <c r="E618" s="16"/>
      <c r="F618" s="16"/>
      <c r="G618" s="16"/>
      <c r="H618" s="16"/>
      <c r="I618" s="15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5"/>
      <c r="E619" s="16"/>
      <c r="F619" s="16"/>
      <c r="G619" s="16"/>
      <c r="H619" s="16"/>
      <c r="I619" s="15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5"/>
      <c r="E620" s="16"/>
      <c r="F620" s="16"/>
      <c r="G620" s="16"/>
      <c r="H620" s="16"/>
      <c r="I620" s="15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5"/>
      <c r="E621" s="16"/>
      <c r="F621" s="16"/>
      <c r="G621" s="16"/>
      <c r="H621" s="16"/>
      <c r="I621" s="15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5"/>
      <c r="E622" s="16"/>
      <c r="F622" s="16"/>
      <c r="G622" s="16"/>
      <c r="H622" s="16"/>
      <c r="I622" s="15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5"/>
      <c r="E623" s="16"/>
      <c r="F623" s="16"/>
      <c r="G623" s="16"/>
      <c r="H623" s="16"/>
      <c r="I623" s="15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5"/>
      <c r="E624" s="16"/>
      <c r="F624" s="16"/>
      <c r="G624" s="16"/>
      <c r="H624" s="16"/>
      <c r="I624" s="15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5"/>
      <c r="E625" s="16"/>
      <c r="F625" s="16"/>
      <c r="G625" s="16"/>
      <c r="H625" s="16"/>
      <c r="I625" s="15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5"/>
      <c r="E626" s="16"/>
      <c r="F626" s="16"/>
      <c r="G626" s="16"/>
      <c r="H626" s="16"/>
      <c r="I626" s="15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5"/>
      <c r="E627" s="16"/>
      <c r="F627" s="16"/>
      <c r="G627" s="16"/>
      <c r="H627" s="16"/>
      <c r="I627" s="15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5"/>
      <c r="E628" s="16"/>
      <c r="F628" s="16"/>
      <c r="G628" s="16"/>
      <c r="H628" s="16"/>
      <c r="I628" s="15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5"/>
      <c r="E629" s="16"/>
      <c r="F629" s="16"/>
      <c r="G629" s="16"/>
      <c r="H629" s="16"/>
      <c r="I629" s="15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5"/>
      <c r="E630" s="16"/>
      <c r="F630" s="16"/>
      <c r="G630" s="16"/>
      <c r="H630" s="16"/>
      <c r="I630" s="15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5"/>
      <c r="E631" s="16"/>
      <c r="F631" s="16"/>
      <c r="G631" s="16"/>
      <c r="H631" s="16"/>
      <c r="I631" s="15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5"/>
      <c r="E632" s="16"/>
      <c r="F632" s="16"/>
      <c r="G632" s="16"/>
      <c r="H632" s="16"/>
      <c r="I632" s="15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5"/>
      <c r="E633" s="16"/>
      <c r="F633" s="16"/>
      <c r="G633" s="16"/>
      <c r="H633" s="16"/>
      <c r="I633" s="15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5"/>
      <c r="E634" s="16"/>
      <c r="F634" s="16"/>
      <c r="G634" s="16"/>
      <c r="H634" s="16"/>
      <c r="I634" s="15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5"/>
      <c r="E635" s="16"/>
      <c r="F635" s="16"/>
      <c r="G635" s="16"/>
      <c r="H635" s="16"/>
      <c r="I635" s="15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5"/>
      <c r="E636" s="16"/>
      <c r="F636" s="16"/>
      <c r="G636" s="16"/>
      <c r="H636" s="16"/>
      <c r="I636" s="15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5"/>
      <c r="E637" s="16"/>
      <c r="F637" s="16"/>
      <c r="G637" s="16"/>
      <c r="H637" s="16"/>
      <c r="I637" s="15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5"/>
      <c r="E638" s="16"/>
      <c r="F638" s="16"/>
      <c r="G638" s="16"/>
      <c r="H638" s="16"/>
      <c r="I638" s="15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5"/>
      <c r="E639" s="16"/>
      <c r="F639" s="16"/>
      <c r="G639" s="16"/>
      <c r="H639" s="16"/>
      <c r="I639" s="15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5"/>
      <c r="E640" s="16"/>
      <c r="F640" s="16"/>
      <c r="G640" s="16"/>
      <c r="H640" s="16"/>
      <c r="I640" s="15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5"/>
      <c r="E641" s="16"/>
      <c r="F641" s="16"/>
      <c r="G641" s="16"/>
      <c r="H641" s="16"/>
      <c r="I641" s="15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5"/>
      <c r="E642" s="16"/>
      <c r="F642" s="16"/>
      <c r="G642" s="16"/>
      <c r="H642" s="16"/>
      <c r="I642" s="15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5"/>
      <c r="E643" s="16"/>
      <c r="F643" s="16"/>
      <c r="G643" s="16"/>
      <c r="H643" s="16"/>
      <c r="I643" s="15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5"/>
      <c r="E644" s="16"/>
      <c r="F644" s="16"/>
      <c r="G644" s="16"/>
      <c r="H644" s="16"/>
      <c r="I644" s="15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5"/>
      <c r="E645" s="16"/>
      <c r="F645" s="16"/>
      <c r="G645" s="16"/>
      <c r="H645" s="16"/>
      <c r="I645" s="15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5"/>
      <c r="E646" s="16"/>
      <c r="F646" s="16"/>
      <c r="G646" s="16"/>
      <c r="H646" s="16"/>
      <c r="I646" s="15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5"/>
      <c r="E647" s="16"/>
      <c r="F647" s="16"/>
      <c r="G647" s="16"/>
      <c r="H647" s="16"/>
      <c r="I647" s="15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5"/>
      <c r="E648" s="16"/>
      <c r="F648" s="16"/>
      <c r="G648" s="16"/>
      <c r="H648" s="16"/>
      <c r="I648" s="15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5"/>
      <c r="E649" s="16"/>
      <c r="F649" s="16"/>
      <c r="G649" s="16"/>
      <c r="H649" s="16"/>
      <c r="I649" s="15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5"/>
      <c r="E650" s="16"/>
      <c r="F650" s="16"/>
      <c r="G650" s="16"/>
      <c r="H650" s="16"/>
      <c r="I650" s="15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5"/>
      <c r="E651" s="16"/>
      <c r="F651" s="16"/>
      <c r="G651" s="16"/>
      <c r="H651" s="16"/>
      <c r="I651" s="15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5"/>
      <c r="E652" s="16"/>
      <c r="F652" s="16"/>
      <c r="G652" s="16"/>
      <c r="H652" s="16"/>
      <c r="I652" s="15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5"/>
      <c r="E653" s="16"/>
      <c r="F653" s="16"/>
      <c r="G653" s="16"/>
      <c r="H653" s="16"/>
      <c r="I653" s="15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5"/>
      <c r="E654" s="16"/>
      <c r="F654" s="16"/>
      <c r="G654" s="16"/>
      <c r="H654" s="16"/>
      <c r="I654" s="15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5"/>
      <c r="E655" s="16"/>
      <c r="F655" s="16"/>
      <c r="G655" s="16"/>
      <c r="H655" s="16"/>
      <c r="I655" s="15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5"/>
      <c r="E656" s="16"/>
      <c r="F656" s="16"/>
      <c r="G656" s="16"/>
      <c r="H656" s="16"/>
      <c r="I656" s="15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5"/>
      <c r="E657" s="16"/>
      <c r="F657" s="16"/>
      <c r="G657" s="16"/>
      <c r="H657" s="16"/>
      <c r="I657" s="15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5"/>
      <c r="E658" s="16"/>
      <c r="F658" s="16"/>
      <c r="G658" s="16"/>
      <c r="H658" s="16"/>
      <c r="I658" s="15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5"/>
      <c r="E659" s="16"/>
      <c r="F659" s="16"/>
      <c r="G659" s="16"/>
      <c r="H659" s="16"/>
      <c r="I659" s="15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5"/>
      <c r="E660" s="16"/>
      <c r="F660" s="16"/>
      <c r="G660" s="16"/>
      <c r="H660" s="16"/>
      <c r="I660" s="15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5"/>
      <c r="E661" s="16"/>
      <c r="F661" s="16"/>
      <c r="G661" s="16"/>
      <c r="H661" s="16"/>
      <c r="I661" s="15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5"/>
      <c r="E662" s="16"/>
      <c r="F662" s="16"/>
      <c r="G662" s="16"/>
      <c r="H662" s="16"/>
      <c r="I662" s="15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5"/>
      <c r="E663" s="16"/>
      <c r="F663" s="16"/>
      <c r="G663" s="16"/>
      <c r="H663" s="16"/>
      <c r="I663" s="15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5"/>
      <c r="E664" s="16"/>
      <c r="F664" s="16"/>
      <c r="G664" s="16"/>
      <c r="H664" s="16"/>
      <c r="I664" s="15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5"/>
      <c r="E665" s="16"/>
      <c r="F665" s="16"/>
      <c r="G665" s="16"/>
      <c r="H665" s="16"/>
      <c r="I665" s="15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5"/>
      <c r="E666" s="16"/>
      <c r="F666" s="16"/>
      <c r="G666" s="16"/>
      <c r="H666" s="16"/>
      <c r="I666" s="15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5"/>
      <c r="E667" s="16"/>
      <c r="F667" s="16"/>
      <c r="G667" s="16"/>
      <c r="H667" s="16"/>
      <c r="I667" s="15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5"/>
      <c r="E668" s="16"/>
      <c r="F668" s="16"/>
      <c r="G668" s="16"/>
      <c r="H668" s="16"/>
      <c r="I668" s="15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5"/>
      <c r="E669" s="16"/>
      <c r="F669" s="16"/>
      <c r="G669" s="16"/>
      <c r="H669" s="16"/>
      <c r="I669" s="15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5"/>
      <c r="E670" s="16"/>
      <c r="F670" s="16"/>
      <c r="G670" s="16"/>
      <c r="H670" s="16"/>
      <c r="I670" s="15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5"/>
      <c r="E671" s="16"/>
      <c r="F671" s="16"/>
      <c r="G671" s="16"/>
      <c r="H671" s="16"/>
      <c r="I671" s="15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5"/>
      <c r="E672" s="16"/>
      <c r="F672" s="16"/>
      <c r="G672" s="16"/>
      <c r="H672" s="16"/>
      <c r="I672" s="15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5"/>
      <c r="E673" s="16"/>
      <c r="F673" s="16"/>
      <c r="G673" s="16"/>
      <c r="H673" s="16"/>
      <c r="I673" s="15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5"/>
      <c r="E674" s="16"/>
      <c r="F674" s="16"/>
      <c r="G674" s="16"/>
      <c r="H674" s="16"/>
      <c r="I674" s="15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5"/>
      <c r="E675" s="16"/>
      <c r="F675" s="16"/>
      <c r="G675" s="16"/>
      <c r="H675" s="16"/>
      <c r="I675" s="15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5"/>
      <c r="E676" s="16"/>
      <c r="F676" s="16"/>
      <c r="G676" s="16"/>
      <c r="H676" s="16"/>
      <c r="I676" s="15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5"/>
      <c r="E677" s="16"/>
      <c r="F677" s="16"/>
      <c r="G677" s="16"/>
      <c r="H677" s="16"/>
      <c r="I677" s="15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5"/>
      <c r="E678" s="16"/>
      <c r="F678" s="16"/>
      <c r="G678" s="16"/>
      <c r="H678" s="16"/>
      <c r="I678" s="15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5"/>
      <c r="E679" s="16"/>
      <c r="F679" s="16"/>
      <c r="G679" s="16"/>
      <c r="H679" s="16"/>
      <c r="I679" s="15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5"/>
      <c r="E680" s="16"/>
      <c r="F680" s="16"/>
      <c r="G680" s="16"/>
      <c r="H680" s="16"/>
      <c r="I680" s="15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5"/>
      <c r="E681" s="16"/>
      <c r="F681" s="16"/>
      <c r="G681" s="16"/>
      <c r="H681" s="16"/>
      <c r="I681" s="15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5"/>
      <c r="E682" s="16"/>
      <c r="F682" s="16"/>
      <c r="G682" s="16"/>
      <c r="H682" s="16"/>
      <c r="I682" s="15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5"/>
      <c r="E683" s="16"/>
      <c r="F683" s="16"/>
      <c r="G683" s="16"/>
      <c r="H683" s="16"/>
      <c r="I683" s="15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5"/>
      <c r="E684" s="16"/>
      <c r="F684" s="16"/>
      <c r="G684" s="16"/>
      <c r="H684" s="16"/>
      <c r="I684" s="15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5"/>
      <c r="E685" s="16"/>
      <c r="F685" s="16"/>
      <c r="G685" s="16"/>
      <c r="H685" s="16"/>
      <c r="I685" s="15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5"/>
      <c r="E686" s="16"/>
      <c r="F686" s="16"/>
      <c r="G686" s="16"/>
      <c r="H686" s="16"/>
      <c r="I686" s="15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5"/>
      <c r="E687" s="16"/>
      <c r="F687" s="16"/>
      <c r="G687" s="16"/>
      <c r="H687" s="16"/>
      <c r="I687" s="15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5"/>
      <c r="E688" s="16"/>
      <c r="F688" s="16"/>
      <c r="G688" s="16"/>
      <c r="H688" s="16"/>
      <c r="I688" s="15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5"/>
      <c r="E689" s="16"/>
      <c r="F689" s="16"/>
      <c r="G689" s="16"/>
      <c r="H689" s="16"/>
      <c r="I689" s="15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5"/>
      <c r="E690" s="16"/>
      <c r="F690" s="16"/>
      <c r="G690" s="16"/>
      <c r="H690" s="16"/>
      <c r="I690" s="15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5"/>
      <c r="E691" s="16"/>
      <c r="F691" s="16"/>
      <c r="G691" s="16"/>
      <c r="H691" s="16"/>
      <c r="I691" s="15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5"/>
      <c r="E692" s="16"/>
      <c r="F692" s="16"/>
      <c r="G692" s="16"/>
      <c r="H692" s="16"/>
      <c r="I692" s="15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5"/>
      <c r="E693" s="16"/>
      <c r="F693" s="16"/>
      <c r="G693" s="16"/>
      <c r="H693" s="16"/>
      <c r="I693" s="15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5"/>
      <c r="E694" s="16"/>
      <c r="F694" s="16"/>
      <c r="G694" s="16"/>
      <c r="H694" s="16"/>
      <c r="I694" s="15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5"/>
      <c r="E695" s="16"/>
      <c r="F695" s="16"/>
      <c r="G695" s="16"/>
      <c r="H695" s="16"/>
      <c r="I695" s="15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5"/>
      <c r="E696" s="16"/>
      <c r="F696" s="16"/>
      <c r="G696" s="16"/>
      <c r="H696" s="16"/>
      <c r="I696" s="15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5"/>
      <c r="E697" s="16"/>
      <c r="F697" s="16"/>
      <c r="G697" s="16"/>
      <c r="H697" s="16"/>
      <c r="I697" s="15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5"/>
      <c r="E698" s="16"/>
      <c r="F698" s="16"/>
      <c r="G698" s="16"/>
      <c r="H698" s="16"/>
      <c r="I698" s="15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5"/>
      <c r="E699" s="16"/>
      <c r="F699" s="16"/>
      <c r="G699" s="16"/>
      <c r="H699" s="16"/>
      <c r="I699" s="15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5"/>
      <c r="E700" s="16"/>
      <c r="F700" s="16"/>
      <c r="G700" s="16"/>
      <c r="H700" s="16"/>
      <c r="I700" s="15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5"/>
      <c r="E701" s="16"/>
      <c r="F701" s="16"/>
      <c r="G701" s="16"/>
      <c r="H701" s="16"/>
      <c r="I701" s="15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5"/>
      <c r="E702" s="16"/>
      <c r="F702" s="16"/>
      <c r="G702" s="16"/>
      <c r="H702" s="16"/>
      <c r="I702" s="15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5"/>
      <c r="E703" s="16"/>
      <c r="F703" s="16"/>
      <c r="G703" s="16"/>
      <c r="H703" s="16"/>
      <c r="I703" s="15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5"/>
      <c r="E704" s="16"/>
      <c r="F704" s="16"/>
      <c r="G704" s="16"/>
      <c r="H704" s="16"/>
      <c r="I704" s="15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5"/>
      <c r="E705" s="16"/>
      <c r="F705" s="16"/>
      <c r="G705" s="16"/>
      <c r="H705" s="16"/>
      <c r="I705" s="15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5"/>
      <c r="E706" s="16"/>
      <c r="F706" s="16"/>
      <c r="G706" s="16"/>
      <c r="H706" s="16"/>
      <c r="I706" s="15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5"/>
      <c r="E707" s="16"/>
      <c r="F707" s="16"/>
      <c r="G707" s="16"/>
      <c r="H707" s="16"/>
      <c r="I707" s="15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5"/>
      <c r="E708" s="16"/>
      <c r="F708" s="16"/>
      <c r="G708" s="16"/>
      <c r="H708" s="16"/>
      <c r="I708" s="15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5"/>
      <c r="E709" s="16"/>
      <c r="F709" s="16"/>
      <c r="G709" s="16"/>
      <c r="H709" s="16"/>
      <c r="I709" s="15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5"/>
      <c r="E710" s="16"/>
      <c r="F710" s="16"/>
      <c r="G710" s="16"/>
      <c r="H710" s="16"/>
      <c r="I710" s="15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5"/>
      <c r="E711" s="16"/>
      <c r="F711" s="16"/>
      <c r="G711" s="16"/>
      <c r="H711" s="16"/>
      <c r="I711" s="15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5"/>
      <c r="E712" s="16"/>
      <c r="F712" s="16"/>
      <c r="G712" s="16"/>
      <c r="H712" s="16"/>
      <c r="I712" s="15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5"/>
      <c r="E713" s="16"/>
      <c r="F713" s="16"/>
      <c r="G713" s="16"/>
      <c r="H713" s="16"/>
      <c r="I713" s="15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5"/>
      <c r="E714" s="16"/>
      <c r="F714" s="16"/>
      <c r="G714" s="16"/>
      <c r="H714" s="16"/>
      <c r="I714" s="15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5"/>
      <c r="E715" s="16"/>
      <c r="F715" s="16"/>
      <c r="G715" s="16"/>
      <c r="H715" s="16"/>
      <c r="I715" s="15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5"/>
      <c r="E716" s="16"/>
      <c r="F716" s="16"/>
      <c r="G716" s="16"/>
      <c r="H716" s="16"/>
      <c r="I716" s="15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5"/>
      <c r="E717" s="16"/>
      <c r="F717" s="16"/>
      <c r="G717" s="16"/>
      <c r="H717" s="16"/>
      <c r="I717" s="15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5"/>
      <c r="E718" s="16"/>
      <c r="F718" s="16"/>
      <c r="G718" s="16"/>
      <c r="H718" s="16"/>
      <c r="I718" s="15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5"/>
      <c r="E719" s="16"/>
      <c r="F719" s="16"/>
      <c r="G719" s="16"/>
      <c r="H719" s="16"/>
      <c r="I719" s="15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5"/>
      <c r="E720" s="16"/>
      <c r="F720" s="16"/>
      <c r="G720" s="16"/>
      <c r="H720" s="16"/>
      <c r="I720" s="15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5"/>
      <c r="E721" s="16"/>
      <c r="F721" s="16"/>
      <c r="G721" s="16"/>
      <c r="H721" s="16"/>
      <c r="I721" s="15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5"/>
      <c r="E722" s="16"/>
      <c r="F722" s="16"/>
      <c r="G722" s="16"/>
      <c r="H722" s="16"/>
      <c r="I722" s="15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5"/>
      <c r="E723" s="16"/>
      <c r="F723" s="16"/>
      <c r="G723" s="16"/>
      <c r="H723" s="16"/>
      <c r="I723" s="15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5"/>
      <c r="E724" s="16"/>
      <c r="F724" s="16"/>
      <c r="G724" s="16"/>
      <c r="H724" s="16"/>
      <c r="I724" s="15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5"/>
      <c r="E725" s="16"/>
      <c r="F725" s="16"/>
      <c r="G725" s="16"/>
      <c r="H725" s="16"/>
      <c r="I725" s="15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5"/>
      <c r="E726" s="16"/>
      <c r="F726" s="16"/>
      <c r="G726" s="16"/>
      <c r="H726" s="16"/>
      <c r="I726" s="15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5"/>
      <c r="E727" s="16"/>
      <c r="F727" s="16"/>
      <c r="G727" s="16"/>
      <c r="H727" s="16"/>
      <c r="I727" s="15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5"/>
      <c r="E728" s="16"/>
      <c r="F728" s="16"/>
      <c r="G728" s="16"/>
      <c r="H728" s="16"/>
      <c r="I728" s="15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5"/>
      <c r="E729" s="16"/>
      <c r="F729" s="16"/>
      <c r="G729" s="16"/>
      <c r="H729" s="16"/>
      <c r="I729" s="15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5"/>
      <c r="E730" s="16"/>
      <c r="F730" s="16"/>
      <c r="G730" s="16"/>
      <c r="H730" s="16"/>
      <c r="I730" s="15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5"/>
      <c r="E731" s="16"/>
      <c r="F731" s="16"/>
      <c r="G731" s="16"/>
      <c r="H731" s="16"/>
      <c r="I731" s="15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5"/>
      <c r="E732" s="16"/>
      <c r="F732" s="16"/>
      <c r="G732" s="16"/>
      <c r="H732" s="16"/>
      <c r="I732" s="15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5"/>
      <c r="E733" s="16"/>
      <c r="F733" s="16"/>
      <c r="G733" s="16"/>
      <c r="H733" s="16"/>
      <c r="I733" s="15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5"/>
      <c r="E734" s="16"/>
      <c r="F734" s="16"/>
      <c r="G734" s="16"/>
      <c r="H734" s="16"/>
      <c r="I734" s="15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5"/>
      <c r="E735" s="16"/>
      <c r="F735" s="16"/>
      <c r="G735" s="16"/>
      <c r="H735" s="16"/>
      <c r="I735" s="15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5"/>
      <c r="E736" s="16"/>
      <c r="F736" s="16"/>
      <c r="G736" s="16"/>
      <c r="H736" s="16"/>
      <c r="I736" s="15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5"/>
      <c r="E737" s="16"/>
      <c r="F737" s="16"/>
      <c r="G737" s="16"/>
      <c r="H737" s="16"/>
      <c r="I737" s="15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5"/>
      <c r="E738" s="16"/>
      <c r="F738" s="16"/>
      <c r="G738" s="16"/>
      <c r="H738" s="16"/>
      <c r="I738" s="15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5"/>
      <c r="E739" s="16"/>
      <c r="F739" s="16"/>
      <c r="G739" s="16"/>
      <c r="H739" s="16"/>
      <c r="I739" s="15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5"/>
      <c r="E740" s="16"/>
      <c r="F740" s="16"/>
      <c r="G740" s="16"/>
      <c r="H740" s="16"/>
      <c r="I740" s="15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5"/>
      <c r="E741" s="16"/>
      <c r="F741" s="16"/>
      <c r="G741" s="16"/>
      <c r="H741" s="16"/>
      <c r="I741" s="15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5"/>
      <c r="E742" s="16"/>
      <c r="F742" s="16"/>
      <c r="G742" s="16"/>
      <c r="H742" s="16"/>
      <c r="I742" s="15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5"/>
      <c r="E743" s="16"/>
      <c r="F743" s="16"/>
      <c r="G743" s="16"/>
      <c r="H743" s="16"/>
      <c r="I743" s="15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5"/>
      <c r="E744" s="16"/>
      <c r="F744" s="16"/>
      <c r="G744" s="16"/>
      <c r="H744" s="16"/>
      <c r="I744" s="15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5"/>
      <c r="E745" s="16"/>
      <c r="F745" s="16"/>
      <c r="G745" s="16"/>
      <c r="H745" s="16"/>
      <c r="I745" s="15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5"/>
      <c r="E746" s="16"/>
      <c r="F746" s="16"/>
      <c r="G746" s="16"/>
      <c r="H746" s="16"/>
      <c r="I746" s="15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5"/>
      <c r="E747" s="16"/>
      <c r="F747" s="16"/>
      <c r="G747" s="16"/>
      <c r="H747" s="16"/>
      <c r="I747" s="15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5"/>
      <c r="E748" s="16"/>
      <c r="F748" s="16"/>
      <c r="G748" s="16"/>
      <c r="H748" s="16"/>
      <c r="I748" s="15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5"/>
      <c r="E749" s="16"/>
      <c r="F749" s="16"/>
      <c r="G749" s="16"/>
      <c r="H749" s="16"/>
      <c r="I749" s="15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5"/>
      <c r="E750" s="16"/>
      <c r="F750" s="16"/>
      <c r="G750" s="16"/>
      <c r="H750" s="16"/>
      <c r="I750" s="15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5"/>
      <c r="E751" s="16"/>
      <c r="F751" s="16"/>
      <c r="G751" s="16"/>
      <c r="H751" s="16"/>
      <c r="I751" s="15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5"/>
      <c r="E752" s="16"/>
      <c r="F752" s="16"/>
      <c r="G752" s="16"/>
      <c r="H752" s="16"/>
      <c r="I752" s="15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5"/>
      <c r="E753" s="16"/>
      <c r="F753" s="16"/>
      <c r="G753" s="16"/>
      <c r="H753" s="16"/>
      <c r="I753" s="15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5"/>
      <c r="E754" s="16"/>
      <c r="F754" s="16"/>
      <c r="G754" s="16"/>
      <c r="H754" s="16"/>
      <c r="I754" s="15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5"/>
      <c r="E755" s="16"/>
      <c r="F755" s="16"/>
      <c r="G755" s="16"/>
      <c r="H755" s="16"/>
      <c r="I755" s="15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5"/>
      <c r="E756" s="16"/>
      <c r="F756" s="16"/>
      <c r="G756" s="16"/>
      <c r="H756" s="16"/>
      <c r="I756" s="15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5"/>
      <c r="E757" s="16"/>
      <c r="F757" s="16"/>
      <c r="G757" s="16"/>
      <c r="H757" s="16"/>
      <c r="I757" s="15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5"/>
      <c r="E758" s="16"/>
      <c r="F758" s="16"/>
      <c r="G758" s="16"/>
      <c r="H758" s="16"/>
      <c r="I758" s="15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5"/>
      <c r="E759" s="16"/>
      <c r="F759" s="16"/>
      <c r="G759" s="16"/>
      <c r="H759" s="16"/>
      <c r="I759" s="15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5"/>
      <c r="E760" s="16"/>
      <c r="F760" s="16"/>
      <c r="G760" s="16"/>
      <c r="H760" s="16"/>
      <c r="I760" s="15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5"/>
      <c r="E761" s="16"/>
      <c r="F761" s="16"/>
      <c r="G761" s="16"/>
      <c r="H761" s="16"/>
      <c r="I761" s="15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5"/>
      <c r="E762" s="16"/>
      <c r="F762" s="16"/>
      <c r="G762" s="16"/>
      <c r="H762" s="16"/>
      <c r="I762" s="15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5"/>
      <c r="E763" s="16"/>
      <c r="F763" s="16"/>
      <c r="G763" s="16"/>
      <c r="H763" s="16"/>
      <c r="I763" s="15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5"/>
      <c r="E764" s="16"/>
      <c r="F764" s="16"/>
      <c r="G764" s="16"/>
      <c r="H764" s="16"/>
      <c r="I764" s="15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5"/>
      <c r="E765" s="16"/>
      <c r="F765" s="16"/>
      <c r="G765" s="16"/>
      <c r="H765" s="16"/>
      <c r="I765" s="15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5"/>
      <c r="E766" s="16"/>
      <c r="F766" s="16"/>
      <c r="G766" s="16"/>
      <c r="H766" s="16"/>
      <c r="I766" s="15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5"/>
      <c r="E767" s="16"/>
      <c r="F767" s="16"/>
      <c r="G767" s="16"/>
      <c r="H767" s="16"/>
      <c r="I767" s="15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5"/>
      <c r="E768" s="16"/>
      <c r="F768" s="16"/>
      <c r="G768" s="16"/>
      <c r="H768" s="16"/>
      <c r="I768" s="15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5"/>
      <c r="E769" s="16"/>
      <c r="F769" s="16"/>
      <c r="G769" s="16"/>
      <c r="H769" s="16"/>
      <c r="I769" s="15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5"/>
      <c r="E770" s="16"/>
      <c r="F770" s="16"/>
      <c r="G770" s="16"/>
      <c r="H770" s="16"/>
      <c r="I770" s="15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5"/>
      <c r="E771" s="16"/>
      <c r="F771" s="16"/>
      <c r="G771" s="16"/>
      <c r="H771" s="16"/>
      <c r="I771" s="15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5"/>
      <c r="E772" s="16"/>
      <c r="F772" s="16"/>
      <c r="G772" s="16"/>
      <c r="H772" s="16"/>
      <c r="I772" s="15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5"/>
      <c r="E773" s="16"/>
      <c r="F773" s="16"/>
      <c r="G773" s="16"/>
      <c r="H773" s="16"/>
      <c r="I773" s="15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5"/>
      <c r="E774" s="16"/>
      <c r="F774" s="16"/>
      <c r="G774" s="16"/>
      <c r="H774" s="16"/>
      <c r="I774" s="15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5"/>
      <c r="E775" s="16"/>
      <c r="F775" s="16"/>
      <c r="G775" s="16"/>
      <c r="H775" s="16"/>
      <c r="I775" s="15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5"/>
      <c r="E776" s="16"/>
      <c r="F776" s="16"/>
      <c r="G776" s="16"/>
      <c r="H776" s="16"/>
      <c r="I776" s="15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5"/>
      <c r="E777" s="16"/>
      <c r="F777" s="16"/>
      <c r="G777" s="16"/>
      <c r="H777" s="16"/>
      <c r="I777" s="15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5"/>
      <c r="E778" s="16"/>
      <c r="F778" s="16"/>
      <c r="G778" s="16"/>
      <c r="H778" s="16"/>
      <c r="I778" s="15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5"/>
      <c r="E779" s="16"/>
      <c r="F779" s="16"/>
      <c r="G779" s="16"/>
      <c r="H779" s="16"/>
      <c r="I779" s="15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5"/>
      <c r="E780" s="16"/>
      <c r="F780" s="16"/>
      <c r="G780" s="16"/>
      <c r="H780" s="16"/>
      <c r="I780" s="15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5"/>
      <c r="E781" s="16"/>
      <c r="F781" s="16"/>
      <c r="G781" s="16"/>
      <c r="H781" s="16"/>
      <c r="I781" s="15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5"/>
      <c r="E782" s="16"/>
      <c r="F782" s="16"/>
      <c r="G782" s="16"/>
      <c r="H782" s="16"/>
      <c r="I782" s="15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5"/>
      <c r="E783" s="16"/>
      <c r="F783" s="16"/>
      <c r="G783" s="16"/>
      <c r="H783" s="16"/>
      <c r="I783" s="15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5"/>
      <c r="E784" s="16"/>
      <c r="F784" s="16"/>
      <c r="G784" s="16"/>
      <c r="H784" s="16"/>
      <c r="I784" s="15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5"/>
      <c r="E785" s="16"/>
      <c r="F785" s="16"/>
      <c r="G785" s="16"/>
      <c r="H785" s="16"/>
      <c r="I785" s="15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5"/>
      <c r="E786" s="16"/>
      <c r="F786" s="16"/>
      <c r="G786" s="16"/>
      <c r="H786" s="16"/>
      <c r="I786" s="15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5"/>
      <c r="E787" s="16"/>
      <c r="F787" s="16"/>
      <c r="G787" s="16"/>
      <c r="H787" s="16"/>
      <c r="I787" s="15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5"/>
      <c r="E788" s="16"/>
      <c r="F788" s="16"/>
      <c r="G788" s="16"/>
      <c r="H788" s="16"/>
      <c r="I788" s="15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5"/>
      <c r="E789" s="16"/>
      <c r="F789" s="16"/>
      <c r="G789" s="16"/>
      <c r="H789" s="16"/>
      <c r="I789" s="15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5"/>
      <c r="E790" s="16"/>
      <c r="F790" s="16"/>
      <c r="G790" s="16"/>
      <c r="H790" s="16"/>
      <c r="I790" s="15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5"/>
      <c r="E791" s="16"/>
      <c r="F791" s="16"/>
      <c r="G791" s="16"/>
      <c r="H791" s="16"/>
      <c r="I791" s="15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5"/>
      <c r="E792" s="16"/>
      <c r="F792" s="16"/>
      <c r="G792" s="16"/>
      <c r="H792" s="16"/>
      <c r="I792" s="15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5"/>
      <c r="E793" s="16"/>
      <c r="F793" s="16"/>
      <c r="G793" s="16"/>
      <c r="H793" s="16"/>
      <c r="I793" s="15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5"/>
      <c r="E794" s="16"/>
      <c r="F794" s="16"/>
      <c r="G794" s="16"/>
      <c r="H794" s="16"/>
      <c r="I794" s="15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5"/>
      <c r="E795" s="16"/>
      <c r="F795" s="16"/>
      <c r="G795" s="16"/>
      <c r="H795" s="16"/>
      <c r="I795" s="15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5"/>
      <c r="E796" s="16"/>
      <c r="F796" s="16"/>
      <c r="G796" s="16"/>
      <c r="H796" s="16"/>
      <c r="I796" s="15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5"/>
      <c r="E797" s="16"/>
      <c r="F797" s="16"/>
      <c r="G797" s="16"/>
      <c r="H797" s="16"/>
      <c r="I797" s="15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5"/>
      <c r="E798" s="16"/>
      <c r="F798" s="16"/>
      <c r="G798" s="16"/>
      <c r="H798" s="16"/>
      <c r="I798" s="15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5"/>
      <c r="E799" s="16"/>
      <c r="F799" s="16"/>
      <c r="G799" s="16"/>
      <c r="H799" s="16"/>
      <c r="I799" s="15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5"/>
      <c r="E800" s="16"/>
      <c r="F800" s="16"/>
      <c r="G800" s="16"/>
      <c r="H800" s="16"/>
      <c r="I800" s="15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5"/>
      <c r="E801" s="16"/>
      <c r="F801" s="16"/>
      <c r="G801" s="16"/>
      <c r="H801" s="16"/>
      <c r="I801" s="15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5"/>
      <c r="E802" s="16"/>
      <c r="F802" s="16"/>
      <c r="G802" s="16"/>
      <c r="H802" s="16"/>
      <c r="I802" s="15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5"/>
      <c r="E803" s="16"/>
      <c r="F803" s="16"/>
      <c r="G803" s="16"/>
      <c r="H803" s="16"/>
      <c r="I803" s="15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5"/>
      <c r="E804" s="16"/>
      <c r="F804" s="16"/>
      <c r="G804" s="16"/>
      <c r="H804" s="16"/>
      <c r="I804" s="15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5"/>
      <c r="E805" s="16"/>
      <c r="F805" s="16"/>
      <c r="G805" s="16"/>
      <c r="H805" s="16"/>
      <c r="I805" s="15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5"/>
      <c r="E806" s="16"/>
      <c r="F806" s="16"/>
      <c r="G806" s="16"/>
      <c r="H806" s="16"/>
      <c r="I806" s="15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5"/>
      <c r="E807" s="16"/>
      <c r="F807" s="16"/>
      <c r="G807" s="16"/>
      <c r="H807" s="16"/>
      <c r="I807" s="15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5"/>
      <c r="E808" s="16"/>
      <c r="F808" s="16"/>
      <c r="G808" s="16"/>
      <c r="H808" s="16"/>
      <c r="I808" s="15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5"/>
      <c r="E809" s="16"/>
      <c r="F809" s="16"/>
      <c r="G809" s="16"/>
      <c r="H809" s="16"/>
      <c r="I809" s="15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5"/>
      <c r="E810" s="16"/>
      <c r="F810" s="16"/>
      <c r="G810" s="16"/>
      <c r="H810" s="16"/>
      <c r="I810" s="15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5"/>
      <c r="E811" s="16"/>
      <c r="F811" s="16"/>
      <c r="G811" s="16"/>
      <c r="H811" s="16"/>
      <c r="I811" s="15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5"/>
      <c r="E812" s="16"/>
      <c r="F812" s="16"/>
      <c r="G812" s="16"/>
      <c r="H812" s="16"/>
      <c r="I812" s="15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5"/>
      <c r="E813" s="16"/>
      <c r="F813" s="16"/>
      <c r="G813" s="16"/>
      <c r="H813" s="16"/>
      <c r="I813" s="15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5"/>
      <c r="E814" s="16"/>
      <c r="F814" s="16"/>
      <c r="G814" s="16"/>
      <c r="H814" s="16"/>
      <c r="I814" s="15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5"/>
      <c r="E815" s="16"/>
      <c r="F815" s="16"/>
      <c r="G815" s="16"/>
      <c r="H815" s="16"/>
      <c r="I815" s="15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5"/>
      <c r="E816" s="16"/>
      <c r="F816" s="16"/>
      <c r="G816" s="16"/>
      <c r="H816" s="16"/>
      <c r="I816" s="15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5"/>
      <c r="E817" s="16"/>
      <c r="F817" s="16"/>
      <c r="G817" s="16"/>
      <c r="H817" s="16"/>
      <c r="I817" s="15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5"/>
      <c r="E818" s="16"/>
      <c r="F818" s="16"/>
      <c r="G818" s="16"/>
      <c r="H818" s="16"/>
      <c r="I818" s="15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5"/>
      <c r="E819" s="16"/>
      <c r="F819" s="16"/>
      <c r="G819" s="16"/>
      <c r="H819" s="16"/>
      <c r="I819" s="15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5"/>
      <c r="E820" s="16"/>
      <c r="F820" s="16"/>
      <c r="G820" s="16"/>
      <c r="H820" s="16"/>
      <c r="I820" s="15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5"/>
      <c r="E821" s="16"/>
      <c r="F821" s="16"/>
      <c r="G821" s="16"/>
      <c r="H821" s="16"/>
      <c r="I821" s="15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5"/>
      <c r="E822" s="16"/>
      <c r="F822" s="16"/>
      <c r="G822" s="16"/>
      <c r="H822" s="16"/>
      <c r="I822" s="15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5"/>
      <c r="E823" s="16"/>
      <c r="F823" s="16"/>
      <c r="G823" s="16"/>
      <c r="H823" s="16"/>
      <c r="I823" s="15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5"/>
      <c r="E824" s="16"/>
      <c r="F824" s="16"/>
      <c r="G824" s="16"/>
      <c r="H824" s="16"/>
      <c r="I824" s="15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5"/>
      <c r="E825" s="16"/>
      <c r="F825" s="16"/>
      <c r="G825" s="16"/>
      <c r="H825" s="16"/>
      <c r="I825" s="15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5"/>
      <c r="E826" s="16"/>
      <c r="F826" s="16"/>
      <c r="G826" s="16"/>
      <c r="H826" s="16"/>
      <c r="I826" s="15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5"/>
      <c r="E827" s="16"/>
      <c r="F827" s="16"/>
      <c r="G827" s="16"/>
      <c r="H827" s="16"/>
      <c r="I827" s="15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5"/>
      <c r="E828" s="16"/>
      <c r="F828" s="16"/>
      <c r="G828" s="16"/>
      <c r="H828" s="16"/>
      <c r="I828" s="15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5"/>
      <c r="E829" s="16"/>
      <c r="F829" s="16"/>
      <c r="G829" s="16"/>
      <c r="H829" s="16"/>
      <c r="I829" s="15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5"/>
      <c r="E830" s="16"/>
      <c r="F830" s="16"/>
      <c r="G830" s="16"/>
      <c r="H830" s="16"/>
      <c r="I830" s="15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5"/>
      <c r="E831" s="16"/>
      <c r="F831" s="16"/>
      <c r="G831" s="16"/>
      <c r="H831" s="16"/>
      <c r="I831" s="15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5"/>
      <c r="E832" s="16"/>
      <c r="F832" s="16"/>
      <c r="G832" s="16"/>
      <c r="H832" s="16"/>
      <c r="I832" s="15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5"/>
      <c r="E833" s="16"/>
      <c r="F833" s="16"/>
      <c r="G833" s="16"/>
      <c r="H833" s="16"/>
      <c r="I833" s="15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5"/>
      <c r="E834" s="16"/>
      <c r="F834" s="16"/>
      <c r="G834" s="16"/>
      <c r="H834" s="16"/>
      <c r="I834" s="15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5"/>
      <c r="E835" s="16"/>
      <c r="F835" s="16"/>
      <c r="G835" s="16"/>
      <c r="H835" s="16"/>
      <c r="I835" s="15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5"/>
      <c r="E836" s="16"/>
      <c r="F836" s="16"/>
      <c r="G836" s="16"/>
      <c r="H836" s="16"/>
      <c r="I836" s="15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5"/>
      <c r="E837" s="16"/>
      <c r="F837" s="16"/>
      <c r="G837" s="16"/>
      <c r="H837" s="16"/>
      <c r="I837" s="15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5"/>
      <c r="E838" s="16"/>
      <c r="F838" s="16"/>
      <c r="G838" s="16"/>
      <c r="H838" s="16"/>
      <c r="I838" s="15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5"/>
      <c r="E839" s="16"/>
      <c r="F839" s="16"/>
      <c r="G839" s="16"/>
      <c r="H839" s="16"/>
      <c r="I839" s="15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5"/>
      <c r="E840" s="16"/>
      <c r="F840" s="16"/>
      <c r="G840" s="16"/>
      <c r="H840" s="16"/>
      <c r="I840" s="15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5"/>
      <c r="E841" s="16"/>
      <c r="F841" s="16"/>
      <c r="G841" s="16"/>
      <c r="H841" s="16"/>
      <c r="I841" s="15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5"/>
      <c r="E842" s="16"/>
      <c r="F842" s="16"/>
      <c r="G842" s="16"/>
      <c r="H842" s="16"/>
      <c r="I842" s="15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5"/>
      <c r="E843" s="16"/>
      <c r="F843" s="16"/>
      <c r="G843" s="16"/>
      <c r="H843" s="16"/>
      <c r="I843" s="15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5"/>
      <c r="E844" s="16"/>
      <c r="F844" s="16"/>
      <c r="G844" s="16"/>
      <c r="H844" s="16"/>
      <c r="I844" s="15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5"/>
      <c r="E845" s="16"/>
      <c r="F845" s="16"/>
      <c r="G845" s="16"/>
      <c r="H845" s="16"/>
      <c r="I845" s="15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5"/>
      <c r="E846" s="16"/>
      <c r="F846" s="16"/>
      <c r="G846" s="16"/>
      <c r="H846" s="16"/>
      <c r="I846" s="15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5"/>
      <c r="E847" s="16"/>
      <c r="F847" s="16"/>
      <c r="G847" s="16"/>
      <c r="H847" s="16"/>
      <c r="I847" s="15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5"/>
      <c r="E848" s="16"/>
      <c r="F848" s="16"/>
      <c r="G848" s="16"/>
      <c r="H848" s="16"/>
      <c r="I848" s="15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5"/>
      <c r="E849" s="16"/>
      <c r="F849" s="16"/>
      <c r="G849" s="16"/>
      <c r="H849" s="16"/>
      <c r="I849" s="15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5"/>
      <c r="E850" s="16"/>
      <c r="F850" s="16"/>
      <c r="G850" s="16"/>
      <c r="H850" s="16"/>
      <c r="I850" s="15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5"/>
      <c r="E851" s="16"/>
      <c r="F851" s="16"/>
      <c r="G851" s="16"/>
      <c r="H851" s="16"/>
      <c r="I851" s="15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5"/>
      <c r="E852" s="16"/>
      <c r="F852" s="16"/>
      <c r="G852" s="16"/>
      <c r="H852" s="16"/>
      <c r="I852" s="15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5"/>
      <c r="E853" s="16"/>
      <c r="F853" s="16"/>
      <c r="G853" s="16"/>
      <c r="H853" s="16"/>
      <c r="I853" s="15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5"/>
      <c r="E854" s="16"/>
      <c r="F854" s="16"/>
      <c r="G854" s="16"/>
      <c r="H854" s="16"/>
      <c r="I854" s="15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5"/>
      <c r="E855" s="16"/>
      <c r="F855" s="16"/>
      <c r="G855" s="16"/>
      <c r="H855" s="16"/>
      <c r="I855" s="15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5"/>
      <c r="E856" s="16"/>
      <c r="F856" s="16"/>
      <c r="G856" s="16"/>
      <c r="H856" s="16"/>
      <c r="I856" s="15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5"/>
      <c r="E857" s="16"/>
      <c r="F857" s="16"/>
      <c r="G857" s="16"/>
      <c r="H857" s="16"/>
      <c r="I857" s="15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5"/>
      <c r="E858" s="16"/>
      <c r="F858" s="16"/>
      <c r="G858" s="16"/>
      <c r="H858" s="16"/>
      <c r="I858" s="15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5"/>
      <c r="E859" s="16"/>
      <c r="F859" s="16"/>
      <c r="G859" s="16"/>
      <c r="H859" s="16"/>
      <c r="I859" s="15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5"/>
      <c r="E860" s="16"/>
      <c r="F860" s="16"/>
      <c r="G860" s="16"/>
      <c r="H860" s="16"/>
      <c r="I860" s="15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5"/>
      <c r="E861" s="16"/>
      <c r="F861" s="16"/>
      <c r="G861" s="16"/>
      <c r="H861" s="16"/>
      <c r="I861" s="15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5"/>
      <c r="E862" s="16"/>
      <c r="F862" s="16"/>
      <c r="G862" s="16"/>
      <c r="H862" s="16"/>
      <c r="I862" s="15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5"/>
      <c r="E863" s="16"/>
      <c r="F863" s="16"/>
      <c r="G863" s="16"/>
      <c r="H863" s="16"/>
      <c r="I863" s="15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5"/>
      <c r="E864" s="16"/>
      <c r="F864" s="16"/>
      <c r="G864" s="16"/>
      <c r="H864" s="16"/>
      <c r="I864" s="15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5"/>
      <c r="E865" s="16"/>
      <c r="F865" s="16"/>
      <c r="G865" s="16"/>
      <c r="H865" s="16"/>
      <c r="I865" s="15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5"/>
      <c r="E866" s="16"/>
      <c r="F866" s="16"/>
      <c r="G866" s="16"/>
      <c r="H866" s="16"/>
      <c r="I866" s="15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5"/>
      <c r="E867" s="16"/>
      <c r="F867" s="16"/>
      <c r="G867" s="16"/>
      <c r="H867" s="16"/>
      <c r="I867" s="15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5"/>
      <c r="E868" s="16"/>
      <c r="F868" s="16"/>
      <c r="G868" s="16"/>
      <c r="H868" s="16"/>
      <c r="I868" s="15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5"/>
      <c r="E869" s="16"/>
      <c r="F869" s="16"/>
      <c r="G869" s="16"/>
      <c r="H869" s="16"/>
      <c r="I869" s="15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5"/>
      <c r="E870" s="16"/>
      <c r="F870" s="16"/>
      <c r="G870" s="16"/>
      <c r="H870" s="16"/>
      <c r="I870" s="15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5"/>
      <c r="E871" s="16"/>
      <c r="F871" s="16"/>
      <c r="G871" s="16"/>
      <c r="H871" s="16"/>
      <c r="I871" s="15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5"/>
      <c r="E872" s="16"/>
      <c r="F872" s="16"/>
      <c r="G872" s="16"/>
      <c r="H872" s="16"/>
      <c r="I872" s="15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5"/>
      <c r="E873" s="16"/>
      <c r="F873" s="16"/>
      <c r="G873" s="16"/>
      <c r="H873" s="16"/>
      <c r="I873" s="15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5"/>
      <c r="E874" s="16"/>
      <c r="F874" s="16"/>
      <c r="G874" s="16"/>
      <c r="H874" s="16"/>
      <c r="I874" s="15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5"/>
      <c r="E875" s="16"/>
      <c r="F875" s="16"/>
      <c r="G875" s="16"/>
      <c r="H875" s="16"/>
      <c r="I875" s="15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5"/>
      <c r="E876" s="16"/>
      <c r="F876" s="16"/>
      <c r="G876" s="16"/>
      <c r="H876" s="16"/>
      <c r="I876" s="15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5"/>
      <c r="E877" s="16"/>
      <c r="F877" s="16"/>
      <c r="G877" s="16"/>
      <c r="H877" s="16"/>
      <c r="I877" s="15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5"/>
      <c r="E878" s="16"/>
      <c r="F878" s="16"/>
      <c r="G878" s="16"/>
      <c r="H878" s="16"/>
      <c r="I878" s="15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5"/>
      <c r="E879" s="16"/>
      <c r="F879" s="16"/>
      <c r="G879" s="16"/>
      <c r="H879" s="16"/>
      <c r="I879" s="15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5"/>
      <c r="E880" s="16"/>
      <c r="F880" s="16"/>
      <c r="G880" s="16"/>
      <c r="H880" s="16"/>
      <c r="I880" s="15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5"/>
      <c r="E881" s="16"/>
      <c r="F881" s="16"/>
      <c r="G881" s="16"/>
      <c r="H881" s="16"/>
      <c r="I881" s="15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5"/>
      <c r="E882" s="16"/>
      <c r="F882" s="16"/>
      <c r="G882" s="16"/>
      <c r="H882" s="16"/>
      <c r="I882" s="15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5"/>
      <c r="E883" s="16"/>
      <c r="F883" s="16"/>
      <c r="G883" s="16"/>
      <c r="H883" s="16"/>
      <c r="I883" s="15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5"/>
      <c r="E884" s="16"/>
      <c r="F884" s="16"/>
      <c r="G884" s="16"/>
      <c r="H884" s="16"/>
      <c r="I884" s="15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5"/>
      <c r="E885" s="16"/>
      <c r="F885" s="16"/>
      <c r="G885" s="16"/>
      <c r="H885" s="16"/>
      <c r="I885" s="15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5"/>
      <c r="E886" s="16"/>
      <c r="F886" s="16"/>
      <c r="G886" s="16"/>
      <c r="H886" s="16"/>
      <c r="I886" s="15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5"/>
      <c r="E887" s="16"/>
      <c r="F887" s="16"/>
      <c r="G887" s="16"/>
      <c r="H887" s="16"/>
      <c r="I887" s="15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5"/>
      <c r="E888" s="16"/>
      <c r="F888" s="16"/>
      <c r="G888" s="16"/>
      <c r="H888" s="16"/>
      <c r="I888" s="15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5"/>
      <c r="E889" s="16"/>
      <c r="F889" s="16"/>
      <c r="G889" s="16"/>
      <c r="H889" s="16"/>
      <c r="I889" s="15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5"/>
      <c r="E890" s="16"/>
      <c r="F890" s="16"/>
      <c r="G890" s="16"/>
      <c r="H890" s="16"/>
      <c r="I890" s="15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5"/>
      <c r="E891" s="16"/>
      <c r="F891" s="16"/>
      <c r="G891" s="16"/>
      <c r="H891" s="16"/>
      <c r="I891" s="15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5"/>
      <c r="E892" s="16"/>
      <c r="F892" s="16"/>
      <c r="G892" s="16"/>
      <c r="H892" s="16"/>
      <c r="I892" s="15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5"/>
      <c r="E893" s="16"/>
      <c r="F893" s="16"/>
      <c r="G893" s="16"/>
      <c r="H893" s="16"/>
      <c r="I893" s="15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5"/>
      <c r="E894" s="16"/>
      <c r="F894" s="16"/>
      <c r="G894" s="16"/>
      <c r="H894" s="16"/>
      <c r="I894" s="15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5"/>
      <c r="E895" s="16"/>
      <c r="F895" s="16"/>
      <c r="G895" s="16"/>
      <c r="H895" s="16"/>
      <c r="I895" s="15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5"/>
      <c r="E896" s="16"/>
      <c r="F896" s="16"/>
      <c r="G896" s="16"/>
      <c r="H896" s="16"/>
      <c r="I896" s="15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5"/>
      <c r="E897" s="16"/>
      <c r="F897" s="16"/>
      <c r="G897" s="16"/>
      <c r="H897" s="16"/>
      <c r="I897" s="15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5"/>
      <c r="E898" s="16"/>
      <c r="F898" s="16"/>
      <c r="G898" s="16"/>
      <c r="H898" s="16"/>
      <c r="I898" s="15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5"/>
      <c r="E899" s="16"/>
      <c r="F899" s="16"/>
      <c r="G899" s="16"/>
      <c r="H899" s="16"/>
      <c r="I899" s="15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5"/>
      <c r="E900" s="16"/>
      <c r="F900" s="16"/>
      <c r="G900" s="16"/>
      <c r="H900" s="16"/>
      <c r="I900" s="15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5"/>
      <c r="E901" s="16"/>
      <c r="F901" s="16"/>
      <c r="G901" s="16"/>
      <c r="H901" s="16"/>
      <c r="I901" s="15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5"/>
      <c r="E902" s="16"/>
      <c r="F902" s="16"/>
      <c r="G902" s="16"/>
      <c r="H902" s="16"/>
      <c r="I902" s="15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5"/>
      <c r="E903" s="16"/>
      <c r="F903" s="16"/>
      <c r="G903" s="16"/>
      <c r="H903" s="16"/>
      <c r="I903" s="15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5"/>
      <c r="E904" s="16"/>
      <c r="F904" s="16"/>
      <c r="G904" s="16"/>
      <c r="H904" s="16"/>
      <c r="I904" s="15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5"/>
      <c r="E905" s="16"/>
      <c r="F905" s="16"/>
      <c r="G905" s="16"/>
      <c r="H905" s="16"/>
      <c r="I905" s="15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5"/>
      <c r="E906" s="16"/>
      <c r="F906" s="16"/>
      <c r="G906" s="16"/>
      <c r="H906" s="16"/>
      <c r="I906" s="15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5"/>
      <c r="E907" s="16"/>
      <c r="F907" s="16"/>
      <c r="G907" s="16"/>
      <c r="H907" s="16"/>
      <c r="I907" s="15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5"/>
      <c r="E908" s="16"/>
      <c r="F908" s="16"/>
      <c r="G908" s="16"/>
      <c r="H908" s="16"/>
      <c r="I908" s="15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5"/>
      <c r="E909" s="16"/>
      <c r="F909" s="16"/>
      <c r="G909" s="16"/>
      <c r="H909" s="16"/>
      <c r="I909" s="15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5"/>
      <c r="E910" s="16"/>
      <c r="F910" s="16"/>
      <c r="G910" s="16"/>
      <c r="H910" s="16"/>
      <c r="I910" s="15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5"/>
      <c r="E911" s="16"/>
      <c r="F911" s="16"/>
      <c r="G911" s="16"/>
      <c r="H911" s="16"/>
      <c r="I911" s="15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5"/>
      <c r="E912" s="16"/>
      <c r="F912" s="16"/>
      <c r="G912" s="16"/>
      <c r="H912" s="16"/>
      <c r="I912" s="15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5"/>
      <c r="E913" s="16"/>
      <c r="F913" s="16"/>
      <c r="G913" s="16"/>
      <c r="H913" s="16"/>
      <c r="I913" s="15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5"/>
      <c r="E914" s="16"/>
      <c r="F914" s="16"/>
      <c r="G914" s="16"/>
      <c r="H914" s="16"/>
      <c r="I914" s="15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5"/>
      <c r="E915" s="16"/>
      <c r="F915" s="16"/>
      <c r="G915" s="16"/>
      <c r="H915" s="16"/>
      <c r="I915" s="15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5"/>
      <c r="E916" s="16"/>
      <c r="F916" s="16"/>
      <c r="G916" s="16"/>
      <c r="H916" s="16"/>
      <c r="I916" s="15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5"/>
      <c r="E917" s="16"/>
      <c r="F917" s="16"/>
      <c r="G917" s="16"/>
      <c r="H917" s="16"/>
      <c r="I917" s="15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5"/>
      <c r="E918" s="16"/>
      <c r="F918" s="16"/>
      <c r="G918" s="16"/>
      <c r="H918" s="16"/>
      <c r="I918" s="15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5"/>
      <c r="E919" s="16"/>
      <c r="F919" s="16"/>
      <c r="G919" s="16"/>
      <c r="H919" s="16"/>
      <c r="I919" s="15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5"/>
      <c r="E920" s="16"/>
      <c r="F920" s="16"/>
      <c r="G920" s="16"/>
      <c r="H920" s="16"/>
      <c r="I920" s="15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5"/>
      <c r="E921" s="16"/>
      <c r="F921" s="16"/>
      <c r="G921" s="16"/>
      <c r="H921" s="16"/>
      <c r="I921" s="15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5"/>
      <c r="E922" s="16"/>
      <c r="F922" s="16"/>
      <c r="G922" s="16"/>
      <c r="H922" s="16"/>
      <c r="I922" s="15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5"/>
      <c r="E923" s="16"/>
      <c r="F923" s="16"/>
      <c r="G923" s="16"/>
      <c r="H923" s="16"/>
      <c r="I923" s="15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5"/>
      <c r="E924" s="16"/>
      <c r="F924" s="16"/>
      <c r="G924" s="16"/>
      <c r="H924" s="16"/>
      <c r="I924" s="15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5"/>
      <c r="E925" s="16"/>
      <c r="F925" s="16"/>
      <c r="G925" s="16"/>
      <c r="H925" s="16"/>
      <c r="I925" s="15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5"/>
      <c r="E926" s="16"/>
      <c r="F926" s="16"/>
      <c r="G926" s="16"/>
      <c r="H926" s="16"/>
      <c r="I926" s="15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5"/>
      <c r="E927" s="16"/>
      <c r="F927" s="16"/>
      <c r="G927" s="16"/>
      <c r="H927" s="16"/>
      <c r="I927" s="15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5"/>
      <c r="E928" s="16"/>
      <c r="F928" s="16"/>
      <c r="G928" s="16"/>
      <c r="H928" s="16"/>
      <c r="I928" s="15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5"/>
      <c r="E929" s="16"/>
      <c r="F929" s="16"/>
      <c r="G929" s="16"/>
      <c r="H929" s="16"/>
      <c r="I929" s="15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5"/>
      <c r="E930" s="16"/>
      <c r="F930" s="16"/>
      <c r="G930" s="16"/>
      <c r="H930" s="16"/>
      <c r="I930" s="15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5"/>
      <c r="E931" s="16"/>
      <c r="F931" s="16"/>
      <c r="G931" s="16"/>
      <c r="H931" s="16"/>
      <c r="I931" s="15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5"/>
      <c r="E932" s="16"/>
      <c r="F932" s="16"/>
      <c r="G932" s="16"/>
      <c r="H932" s="16"/>
      <c r="I932" s="15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5"/>
      <c r="E933" s="16"/>
      <c r="F933" s="16"/>
      <c r="G933" s="16"/>
      <c r="H933" s="16"/>
      <c r="I933" s="15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5"/>
      <c r="E934" s="16"/>
      <c r="F934" s="16"/>
      <c r="G934" s="16"/>
      <c r="H934" s="16"/>
      <c r="I934" s="15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5"/>
      <c r="E935" s="16"/>
      <c r="F935" s="16"/>
      <c r="G935" s="16"/>
      <c r="H935" s="16"/>
      <c r="I935" s="15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5"/>
      <c r="E936" s="16"/>
      <c r="F936" s="16"/>
      <c r="G936" s="16"/>
      <c r="H936" s="16"/>
      <c r="I936" s="15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5"/>
      <c r="E937" s="16"/>
      <c r="F937" s="16"/>
      <c r="G937" s="16"/>
      <c r="H937" s="16"/>
      <c r="I937" s="15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5"/>
      <c r="E938" s="16"/>
      <c r="F938" s="16"/>
      <c r="G938" s="16"/>
      <c r="H938" s="16"/>
      <c r="I938" s="15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5"/>
      <c r="E939" s="16"/>
      <c r="F939" s="16"/>
      <c r="G939" s="16"/>
      <c r="H939" s="16"/>
      <c r="I939" s="15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5"/>
      <c r="E940" s="16"/>
      <c r="F940" s="16"/>
      <c r="G940" s="16"/>
      <c r="H940" s="16"/>
      <c r="I940" s="15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5"/>
      <c r="E941" s="16"/>
      <c r="F941" s="16"/>
      <c r="G941" s="16"/>
      <c r="H941" s="16"/>
      <c r="I941" s="15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5"/>
      <c r="E942" s="16"/>
      <c r="F942" s="16"/>
      <c r="G942" s="16"/>
      <c r="H942" s="16"/>
      <c r="I942" s="15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5"/>
      <c r="E943" s="16"/>
      <c r="F943" s="16"/>
      <c r="G943" s="16"/>
      <c r="H943" s="16"/>
      <c r="I943" s="15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5"/>
      <c r="E944" s="16"/>
      <c r="F944" s="16"/>
      <c r="G944" s="16"/>
      <c r="H944" s="16"/>
      <c r="I944" s="15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5"/>
      <c r="E945" s="16"/>
      <c r="F945" s="16"/>
      <c r="G945" s="16"/>
      <c r="H945" s="16"/>
      <c r="I945" s="15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5"/>
      <c r="E946" s="16"/>
      <c r="F946" s="16"/>
      <c r="G946" s="16"/>
      <c r="H946" s="16"/>
      <c r="I946" s="15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5"/>
      <c r="E947" s="16"/>
      <c r="F947" s="16"/>
      <c r="G947" s="16"/>
      <c r="H947" s="16"/>
      <c r="I947" s="15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5"/>
      <c r="E948" s="16"/>
      <c r="F948" s="16"/>
      <c r="G948" s="16"/>
      <c r="H948" s="16"/>
      <c r="I948" s="15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5"/>
      <c r="E949" s="16"/>
      <c r="F949" s="16"/>
      <c r="G949" s="16"/>
      <c r="H949" s="16"/>
      <c r="I949" s="15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5"/>
      <c r="E950" s="16"/>
      <c r="F950" s="16"/>
      <c r="G950" s="16"/>
      <c r="H950" s="16"/>
      <c r="I950" s="15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5"/>
      <c r="E951" s="16"/>
      <c r="F951" s="16"/>
      <c r="G951" s="16"/>
      <c r="H951" s="16"/>
      <c r="I951" s="15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5"/>
      <c r="E952" s="16"/>
      <c r="F952" s="16"/>
      <c r="G952" s="16"/>
      <c r="H952" s="16"/>
      <c r="I952" s="15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5"/>
      <c r="E953" s="16"/>
      <c r="F953" s="16"/>
      <c r="G953" s="16"/>
      <c r="H953" s="16"/>
      <c r="I953" s="15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5"/>
      <c r="E954" s="16"/>
      <c r="F954" s="16"/>
      <c r="G954" s="16"/>
      <c r="H954" s="16"/>
      <c r="I954" s="15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5"/>
      <c r="E955" s="16"/>
      <c r="F955" s="16"/>
      <c r="G955" s="16"/>
      <c r="H955" s="16"/>
      <c r="I955" s="15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5"/>
      <c r="E956" s="16"/>
      <c r="F956" s="16"/>
      <c r="G956" s="16"/>
      <c r="H956" s="16"/>
      <c r="I956" s="15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5"/>
      <c r="E957" s="16"/>
      <c r="F957" s="16"/>
      <c r="G957" s="16"/>
      <c r="H957" s="16"/>
      <c r="I957" s="15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5"/>
      <c r="E958" s="16"/>
      <c r="F958" s="16"/>
      <c r="G958" s="16"/>
      <c r="H958" s="16"/>
      <c r="I958" s="15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5"/>
      <c r="E959" s="16"/>
      <c r="F959" s="16"/>
      <c r="G959" s="16"/>
      <c r="H959" s="16"/>
      <c r="I959" s="15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5"/>
      <c r="E960" s="16"/>
      <c r="F960" s="16"/>
      <c r="G960" s="16"/>
      <c r="H960" s="16"/>
      <c r="I960" s="15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5"/>
      <c r="E961" s="16"/>
      <c r="F961" s="16"/>
      <c r="G961" s="16"/>
      <c r="H961" s="16"/>
      <c r="I961" s="15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5"/>
      <c r="E962" s="16"/>
      <c r="F962" s="16"/>
      <c r="G962" s="16"/>
      <c r="H962" s="16"/>
      <c r="I962" s="15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5"/>
      <c r="E963" s="16"/>
      <c r="F963" s="16"/>
      <c r="G963" s="16"/>
      <c r="H963" s="16"/>
      <c r="I963" s="15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5"/>
      <c r="E964" s="16"/>
      <c r="F964" s="16"/>
      <c r="G964" s="16"/>
      <c r="H964" s="16"/>
      <c r="I964" s="15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5"/>
      <c r="E965" s="16"/>
      <c r="F965" s="16"/>
      <c r="G965" s="16"/>
      <c r="H965" s="16"/>
      <c r="I965" s="15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5"/>
      <c r="E966" s="16"/>
      <c r="F966" s="16"/>
      <c r="G966" s="16"/>
      <c r="H966" s="16"/>
      <c r="I966" s="15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5"/>
      <c r="E967" s="16"/>
      <c r="F967" s="16"/>
      <c r="G967" s="16"/>
      <c r="H967" s="16"/>
      <c r="I967" s="15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5"/>
      <c r="E968" s="16"/>
      <c r="F968" s="16"/>
      <c r="G968" s="16"/>
      <c r="H968" s="16"/>
      <c r="I968" s="15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5"/>
      <c r="E969" s="16"/>
      <c r="F969" s="16"/>
      <c r="G969" s="16"/>
      <c r="H969" s="16"/>
      <c r="I969" s="15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5"/>
      <c r="E970" s="16"/>
      <c r="F970" s="16"/>
      <c r="G970" s="16"/>
      <c r="H970" s="16"/>
      <c r="I970" s="15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5"/>
      <c r="E971" s="16"/>
      <c r="F971" s="16"/>
      <c r="G971" s="16"/>
      <c r="H971" s="16"/>
      <c r="I971" s="15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5"/>
      <c r="E972" s="16"/>
      <c r="F972" s="16"/>
      <c r="G972" s="16"/>
      <c r="H972" s="16"/>
      <c r="I972" s="15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5"/>
      <c r="E973" s="16"/>
      <c r="F973" s="16"/>
      <c r="G973" s="16"/>
      <c r="H973" s="16"/>
      <c r="I973" s="15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5"/>
      <c r="E974" s="16"/>
      <c r="F974" s="16"/>
      <c r="G974" s="16"/>
      <c r="H974" s="16"/>
      <c r="I974" s="15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5"/>
      <c r="E975" s="16"/>
      <c r="F975" s="16"/>
      <c r="G975" s="16"/>
      <c r="H975" s="16"/>
      <c r="I975" s="15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5"/>
      <c r="E976" s="16"/>
      <c r="F976" s="16"/>
      <c r="G976" s="16"/>
      <c r="H976" s="16"/>
      <c r="I976" s="15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5"/>
      <c r="E977" s="16"/>
      <c r="F977" s="16"/>
      <c r="G977" s="16"/>
      <c r="H977" s="16"/>
      <c r="I977" s="15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5"/>
      <c r="E978" s="16"/>
      <c r="F978" s="16"/>
      <c r="G978" s="16"/>
      <c r="H978" s="16"/>
      <c r="I978" s="15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5"/>
      <c r="E979" s="16"/>
      <c r="F979" s="16"/>
      <c r="G979" s="16"/>
      <c r="H979" s="16"/>
      <c r="I979" s="15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5"/>
      <c r="E980" s="16"/>
      <c r="F980" s="16"/>
      <c r="G980" s="16"/>
      <c r="H980" s="16"/>
      <c r="I980" s="15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5"/>
      <c r="E981" s="16"/>
      <c r="F981" s="16"/>
      <c r="G981" s="16"/>
      <c r="H981" s="16"/>
      <c r="I981" s="15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5"/>
      <c r="E982" s="16"/>
      <c r="F982" s="16"/>
      <c r="G982" s="16"/>
      <c r="H982" s="16"/>
      <c r="I982" s="15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5"/>
      <c r="E983" s="16"/>
      <c r="F983" s="16"/>
      <c r="G983" s="16"/>
      <c r="H983" s="16"/>
      <c r="I983" s="15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5"/>
      <c r="E984" s="16"/>
      <c r="F984" s="16"/>
      <c r="G984" s="16"/>
      <c r="H984" s="16"/>
      <c r="I984" s="15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5"/>
      <c r="E985" s="16"/>
      <c r="F985" s="16"/>
      <c r="G985" s="16"/>
      <c r="H985" s="16"/>
      <c r="I985" s="15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5"/>
      <c r="E986" s="16"/>
      <c r="F986" s="16"/>
      <c r="G986" s="16"/>
      <c r="H986" s="16"/>
      <c r="I986" s="15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5"/>
      <c r="E987" s="16"/>
      <c r="F987" s="16"/>
      <c r="G987" s="16"/>
      <c r="H987" s="16"/>
      <c r="I987" s="15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5"/>
      <c r="E988" s="16"/>
      <c r="F988" s="16"/>
      <c r="G988" s="16"/>
      <c r="H988" s="16"/>
      <c r="I988" s="15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5"/>
      <c r="E989" s="16"/>
      <c r="F989" s="16"/>
      <c r="G989" s="16"/>
      <c r="H989" s="16"/>
      <c r="I989" s="15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5"/>
      <c r="E990" s="16"/>
      <c r="F990" s="16"/>
      <c r="G990" s="16"/>
      <c r="H990" s="16"/>
      <c r="I990" s="15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5"/>
      <c r="E991" s="16"/>
      <c r="F991" s="16"/>
      <c r="G991" s="16"/>
      <c r="H991" s="16"/>
      <c r="I991" s="15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5"/>
      <c r="E992" s="16"/>
      <c r="F992" s="16"/>
      <c r="G992" s="16"/>
      <c r="H992" s="16"/>
      <c r="I992" s="15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5"/>
      <c r="E993" s="16"/>
      <c r="F993" s="16"/>
      <c r="G993" s="16"/>
      <c r="H993" s="16"/>
      <c r="I993" s="15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5"/>
      <c r="E994" s="16"/>
      <c r="F994" s="16"/>
      <c r="G994" s="16"/>
      <c r="H994" s="16"/>
      <c r="I994" s="15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5"/>
      <c r="E995" s="16"/>
      <c r="F995" s="16"/>
      <c r="G995" s="16"/>
      <c r="H995" s="16"/>
      <c r="I995" s="15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5"/>
      <c r="E996" s="16"/>
      <c r="F996" s="16"/>
      <c r="G996" s="16"/>
      <c r="H996" s="16"/>
      <c r="I996" s="15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5"/>
      <c r="E997" s="16"/>
      <c r="F997" s="16"/>
      <c r="G997" s="16"/>
      <c r="H997" s="16"/>
      <c r="I997" s="15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5"/>
      <c r="E998" s="16"/>
      <c r="F998" s="16"/>
      <c r="G998" s="16"/>
      <c r="H998" s="16"/>
      <c r="I998" s="15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5"/>
      <c r="E999" s="16"/>
      <c r="F999" s="16"/>
      <c r="G999" s="16"/>
      <c r="H999" s="16"/>
      <c r="I999" s="15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5"/>
      <c r="E1000" s="16"/>
      <c r="F1000" s="16"/>
      <c r="G1000" s="16"/>
      <c r="H1000" s="16"/>
      <c r="I1000" s="15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5"/>
      <c r="E1001" s="16"/>
      <c r="F1001" s="16"/>
      <c r="G1001" s="16"/>
      <c r="H1001" s="16"/>
      <c r="I1001" s="15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5"/>
      <c r="E1002" s="16"/>
      <c r="F1002" s="16"/>
      <c r="G1002" s="16"/>
      <c r="H1002" s="16"/>
      <c r="I1002" s="15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5"/>
      <c r="E1003" s="16"/>
      <c r="F1003" s="16"/>
      <c r="G1003" s="16"/>
      <c r="H1003" s="16"/>
      <c r="I1003" s="15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5"/>
      <c r="E1004" s="16"/>
      <c r="F1004" s="16"/>
      <c r="G1004" s="16"/>
      <c r="H1004" s="16"/>
      <c r="I1004" s="15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5"/>
      <c r="E1005" s="16"/>
      <c r="F1005" s="16"/>
      <c r="G1005" s="16"/>
      <c r="H1005" s="16"/>
      <c r="I1005" s="15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5"/>
      <c r="E1006" s="16"/>
      <c r="F1006" s="16"/>
      <c r="G1006" s="16"/>
      <c r="H1006" s="16"/>
      <c r="I1006" s="15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5"/>
      <c r="E1007" s="16"/>
      <c r="F1007" s="16"/>
      <c r="G1007" s="16"/>
      <c r="H1007" s="16"/>
      <c r="I1007" s="15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5"/>
      <c r="E1008" s="16"/>
      <c r="F1008" s="16"/>
      <c r="G1008" s="16"/>
      <c r="H1008" s="16"/>
      <c r="I1008" s="15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5"/>
      <c r="E1009" s="16"/>
      <c r="F1009" s="16"/>
      <c r="G1009" s="16"/>
      <c r="H1009" s="16"/>
      <c r="I1009" s="15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5"/>
      <c r="E1010" s="16"/>
      <c r="F1010" s="16"/>
      <c r="G1010" s="16"/>
      <c r="H1010" s="16"/>
      <c r="I1010" s="15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5"/>
      <c r="E1011" s="16"/>
      <c r="F1011" s="16"/>
      <c r="G1011" s="16"/>
      <c r="H1011" s="16"/>
      <c r="I1011" s="15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5"/>
      <c r="E1012" s="16"/>
      <c r="F1012" s="16"/>
      <c r="G1012" s="16"/>
      <c r="H1012" s="16"/>
      <c r="I1012" s="15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5"/>
      <c r="E1013" s="16"/>
      <c r="F1013" s="16"/>
      <c r="G1013" s="16"/>
      <c r="H1013" s="16"/>
      <c r="I1013" s="15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5"/>
      <c r="E1014" s="16"/>
      <c r="F1014" s="16"/>
      <c r="G1014" s="16"/>
      <c r="H1014" s="16"/>
      <c r="I1014" s="15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5"/>
      <c r="E1015" s="16"/>
      <c r="F1015" s="16"/>
      <c r="G1015" s="16"/>
      <c r="H1015" s="16"/>
      <c r="I1015" s="15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5"/>
      <c r="E1016" s="16"/>
      <c r="F1016" s="16"/>
      <c r="G1016" s="16"/>
      <c r="H1016" s="16"/>
      <c r="I1016" s="15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5"/>
      <c r="E1017" s="16"/>
      <c r="F1017" s="16"/>
      <c r="G1017" s="16"/>
      <c r="H1017" s="16"/>
      <c r="I1017" s="15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5"/>
      <c r="E1018" s="16"/>
      <c r="F1018" s="16"/>
      <c r="G1018" s="16"/>
      <c r="H1018" s="16"/>
      <c r="I1018" s="15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5"/>
      <c r="E1019" s="16"/>
      <c r="F1019" s="16"/>
      <c r="G1019" s="16"/>
      <c r="H1019" s="16"/>
      <c r="I1019" s="15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5"/>
      <c r="E1020" s="16"/>
      <c r="F1020" s="16"/>
      <c r="G1020" s="16"/>
      <c r="H1020" s="16"/>
      <c r="I1020" s="15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5"/>
      <c r="E1021" s="16"/>
      <c r="F1021" s="16"/>
      <c r="G1021" s="16"/>
      <c r="H1021" s="16"/>
      <c r="I1021" s="15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5"/>
      <c r="E1022" s="16"/>
      <c r="F1022" s="16"/>
      <c r="G1022" s="16"/>
      <c r="H1022" s="16"/>
      <c r="I1022" s="15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5"/>
      <c r="E1023" s="16"/>
      <c r="F1023" s="16"/>
      <c r="G1023" s="16"/>
      <c r="H1023" s="16"/>
      <c r="I1023" s="15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5"/>
      <c r="E1024" s="16"/>
      <c r="F1024" s="16"/>
      <c r="G1024" s="16"/>
      <c r="H1024" s="16"/>
      <c r="I1024" s="15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5"/>
      <c r="E1025" s="16"/>
      <c r="F1025" s="16"/>
      <c r="G1025" s="16"/>
      <c r="H1025" s="16"/>
      <c r="I1025" s="15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5"/>
      <c r="E1026" s="16"/>
      <c r="F1026" s="16"/>
      <c r="G1026" s="16"/>
      <c r="H1026" s="16"/>
      <c r="I1026" s="15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5"/>
      <c r="E1027" s="16"/>
      <c r="F1027" s="16"/>
      <c r="G1027" s="16"/>
      <c r="H1027" s="16"/>
      <c r="I1027" s="15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5"/>
      <c r="E1028" s="16"/>
      <c r="F1028" s="16"/>
      <c r="G1028" s="16"/>
      <c r="H1028" s="16"/>
      <c r="I1028" s="15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5"/>
      <c r="E1029" s="16"/>
      <c r="F1029" s="16"/>
      <c r="G1029" s="16"/>
      <c r="H1029" s="16"/>
      <c r="I1029" s="15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5"/>
      <c r="E1030" s="16"/>
      <c r="F1030" s="16"/>
      <c r="G1030" s="16"/>
      <c r="H1030" s="16"/>
      <c r="I1030" s="15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5"/>
      <c r="E1031" s="16"/>
      <c r="F1031" s="16"/>
      <c r="G1031" s="16"/>
      <c r="H1031" s="16"/>
      <c r="I1031" s="15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5"/>
      <c r="E1032" s="16"/>
      <c r="F1032" s="16"/>
      <c r="G1032" s="16"/>
      <c r="H1032" s="16"/>
      <c r="I1032" s="15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5"/>
      <c r="E1033" s="16"/>
      <c r="F1033" s="16"/>
      <c r="G1033" s="16"/>
      <c r="H1033" s="16"/>
      <c r="I1033" s="15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5"/>
      <c r="E1034" s="16"/>
      <c r="F1034" s="16"/>
      <c r="G1034" s="16"/>
      <c r="H1034" s="16"/>
      <c r="I1034" s="15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5"/>
      <c r="E1035" s="16"/>
      <c r="F1035" s="16"/>
      <c r="G1035" s="16"/>
      <c r="H1035" s="16"/>
      <c r="I1035" s="15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5"/>
      <c r="E1036" s="16"/>
      <c r="F1036" s="16"/>
      <c r="G1036" s="16"/>
      <c r="H1036" s="16"/>
      <c r="I1036" s="15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5"/>
      <c r="E1037" s="16"/>
      <c r="F1037" s="16"/>
      <c r="G1037" s="16"/>
      <c r="H1037" s="16"/>
      <c r="I1037" s="15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5"/>
      <c r="E1038" s="16"/>
      <c r="F1038" s="16"/>
      <c r="G1038" s="16"/>
      <c r="H1038" s="16"/>
      <c r="I1038" s="15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5"/>
      <c r="E1039" s="16"/>
      <c r="F1039" s="16"/>
      <c r="G1039" s="16"/>
      <c r="H1039" s="16"/>
      <c r="I1039" s="15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5"/>
      <c r="E1040" s="16"/>
      <c r="F1040" s="16"/>
      <c r="G1040" s="16"/>
      <c r="H1040" s="16"/>
      <c r="I1040" s="15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5"/>
      <c r="E1041" s="16"/>
      <c r="F1041" s="16"/>
      <c r="G1041" s="16"/>
      <c r="H1041" s="16"/>
      <c r="I1041" s="15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5"/>
      <c r="E1042" s="16"/>
      <c r="F1042" s="16"/>
      <c r="G1042" s="16"/>
      <c r="H1042" s="16"/>
      <c r="I1042" s="15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5"/>
      <c r="E1043" s="16"/>
      <c r="F1043" s="16"/>
      <c r="G1043" s="16"/>
      <c r="H1043" s="16"/>
      <c r="I1043" s="15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5"/>
      <c r="E1044" s="16"/>
      <c r="F1044" s="16"/>
      <c r="G1044" s="16"/>
      <c r="H1044" s="16"/>
      <c r="I1044" s="15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5"/>
      <c r="E1045" s="16"/>
      <c r="F1045" s="16"/>
      <c r="G1045" s="16"/>
      <c r="H1045" s="16"/>
      <c r="I1045" s="15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5"/>
      <c r="E1046" s="16"/>
      <c r="F1046" s="16"/>
      <c r="G1046" s="16"/>
      <c r="H1046" s="16"/>
      <c r="I1046" s="15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5"/>
      <c r="E1047" s="16"/>
      <c r="F1047" s="16"/>
      <c r="G1047" s="16"/>
      <c r="H1047" s="16"/>
      <c r="I1047" s="15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5"/>
      <c r="E1048" s="16"/>
      <c r="F1048" s="16"/>
      <c r="G1048" s="16"/>
      <c r="H1048" s="16"/>
      <c r="I1048" s="15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5"/>
      <c r="E1049" s="16"/>
      <c r="F1049" s="16"/>
      <c r="G1049" s="16"/>
      <c r="H1049" s="16"/>
      <c r="I1049" s="15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5"/>
      <c r="E1050" s="16"/>
      <c r="F1050" s="16"/>
      <c r="G1050" s="16"/>
      <c r="H1050" s="16"/>
      <c r="I1050" s="15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5"/>
      <c r="E1051" s="16"/>
      <c r="F1051" s="16"/>
      <c r="G1051" s="16"/>
      <c r="H1051" s="16"/>
      <c r="I1051" s="15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5"/>
      <c r="E1052" s="16"/>
      <c r="F1052" s="16"/>
      <c r="G1052" s="16"/>
      <c r="H1052" s="16"/>
      <c r="I1052" s="15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5"/>
      <c r="E1053" s="16"/>
      <c r="F1053" s="16"/>
      <c r="G1053" s="16"/>
      <c r="H1053" s="16"/>
      <c r="I1053" s="15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5"/>
      <c r="E1054" s="16"/>
      <c r="F1054" s="16"/>
      <c r="G1054" s="16"/>
      <c r="H1054" s="16"/>
      <c r="I1054" s="15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5"/>
      <c r="E1055" s="16"/>
      <c r="F1055" s="16"/>
      <c r="G1055" s="16"/>
      <c r="H1055" s="16"/>
      <c r="I1055" s="15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5"/>
      <c r="E1056" s="16"/>
      <c r="F1056" s="16"/>
      <c r="G1056" s="16"/>
      <c r="H1056" s="16"/>
      <c r="I1056" s="15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5"/>
      <c r="E1057" s="16"/>
      <c r="F1057" s="16"/>
      <c r="G1057" s="16"/>
      <c r="H1057" s="16"/>
      <c r="I1057" s="15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5"/>
      <c r="E1058" s="16"/>
      <c r="F1058" s="16"/>
      <c r="G1058" s="16"/>
      <c r="H1058" s="16"/>
      <c r="I1058" s="15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5"/>
      <c r="E1059" s="16"/>
      <c r="F1059" s="16"/>
      <c r="G1059" s="16"/>
      <c r="H1059" s="16"/>
      <c r="I1059" s="15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5"/>
      <c r="E1060" s="16"/>
      <c r="F1060" s="16"/>
      <c r="G1060" s="16"/>
      <c r="H1060" s="16"/>
      <c r="I1060" s="15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5"/>
      <c r="E1061" s="16"/>
      <c r="F1061" s="16"/>
      <c r="G1061" s="16"/>
      <c r="H1061" s="16"/>
      <c r="I1061" s="15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5"/>
      <c r="E1062" s="16"/>
      <c r="F1062" s="16"/>
      <c r="G1062" s="16"/>
      <c r="H1062" s="16"/>
      <c r="I1062" s="15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5"/>
      <c r="E1063" s="16"/>
      <c r="F1063" s="16"/>
      <c r="G1063" s="16"/>
      <c r="H1063" s="16"/>
      <c r="I1063" s="15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5"/>
      <c r="E1064" s="16"/>
      <c r="F1064" s="16"/>
      <c r="G1064" s="16"/>
      <c r="H1064" s="16"/>
      <c r="I1064" s="15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5"/>
      <c r="E1065" s="16"/>
      <c r="F1065" s="16"/>
      <c r="G1065" s="16"/>
      <c r="H1065" s="16"/>
      <c r="I1065" s="15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5"/>
      <c r="E1066" s="16"/>
      <c r="F1066" s="16"/>
      <c r="G1066" s="16"/>
      <c r="H1066" s="16"/>
      <c r="I1066" s="15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5"/>
      <c r="E1067" s="16"/>
      <c r="F1067" s="16"/>
      <c r="G1067" s="16"/>
      <c r="H1067" s="16"/>
      <c r="I1067" s="15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5"/>
      <c r="E1068" s="16"/>
      <c r="F1068" s="16"/>
      <c r="G1068" s="16"/>
      <c r="H1068" s="16"/>
      <c r="I1068" s="15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5"/>
      <c r="E1069" s="16"/>
      <c r="F1069" s="16"/>
      <c r="G1069" s="16"/>
      <c r="H1069" s="16"/>
      <c r="I1069" s="15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5"/>
      <c r="E1070" s="16"/>
      <c r="F1070" s="16"/>
      <c r="G1070" s="16"/>
      <c r="H1070" s="16"/>
      <c r="I1070" s="15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5"/>
      <c r="E1071" s="16"/>
      <c r="F1071" s="16"/>
      <c r="G1071" s="16"/>
      <c r="H1071" s="16"/>
      <c r="I1071" s="15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5"/>
      <c r="E1072" s="16"/>
      <c r="F1072" s="16"/>
      <c r="G1072" s="16"/>
      <c r="H1072" s="16"/>
      <c r="I1072" s="15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5"/>
      <c r="E1073" s="16"/>
      <c r="F1073" s="16"/>
      <c r="G1073" s="16"/>
      <c r="H1073" s="16"/>
      <c r="I1073" s="15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5"/>
      <c r="E1074" s="16"/>
      <c r="F1074" s="16"/>
      <c r="G1074" s="16"/>
      <c r="H1074" s="16"/>
      <c r="I1074" s="15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5"/>
      <c r="E1075" s="16"/>
      <c r="F1075" s="16"/>
      <c r="G1075" s="16"/>
      <c r="H1075" s="16"/>
      <c r="I1075" s="15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5"/>
      <c r="E1076" s="16"/>
      <c r="F1076" s="16"/>
      <c r="G1076" s="16"/>
      <c r="H1076" s="16"/>
      <c r="I1076" s="15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5"/>
      <c r="E1077" s="16"/>
      <c r="F1077" s="16"/>
      <c r="G1077" s="16"/>
      <c r="H1077" s="16"/>
      <c r="I1077" s="15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5"/>
      <c r="E1078" s="16"/>
      <c r="F1078" s="16"/>
      <c r="G1078" s="16"/>
      <c r="H1078" s="16"/>
      <c r="I1078" s="15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5"/>
      <c r="E1079" s="16"/>
      <c r="F1079" s="16"/>
      <c r="G1079" s="16"/>
      <c r="H1079" s="16"/>
      <c r="I1079" s="15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5"/>
      <c r="E1080" s="16"/>
      <c r="F1080" s="16"/>
      <c r="G1080" s="16"/>
      <c r="H1080" s="16"/>
      <c r="I1080" s="15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5"/>
      <c r="E1081" s="16"/>
      <c r="F1081" s="16"/>
      <c r="G1081" s="16"/>
      <c r="H1081" s="16"/>
      <c r="I1081" s="15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5"/>
      <c r="E1082" s="16"/>
      <c r="F1082" s="16"/>
      <c r="G1082" s="16"/>
      <c r="H1082" s="16"/>
      <c r="I1082" s="15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5"/>
      <c r="E1083" s="16"/>
      <c r="F1083" s="16"/>
      <c r="G1083" s="16"/>
      <c r="H1083" s="16"/>
      <c r="I1083" s="15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5"/>
      <c r="E1084" s="16"/>
      <c r="F1084" s="16"/>
      <c r="G1084" s="16"/>
      <c r="H1084" s="16"/>
      <c r="I1084" s="15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5"/>
      <c r="E1085" s="16"/>
      <c r="F1085" s="16"/>
      <c r="G1085" s="16"/>
      <c r="H1085" s="16"/>
      <c r="I1085" s="15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5"/>
      <c r="E1086" s="16"/>
      <c r="F1086" s="16"/>
      <c r="G1086" s="16"/>
      <c r="H1086" s="16"/>
      <c r="I1086" s="15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5"/>
      <c r="E1087" s="16"/>
      <c r="F1087" s="16"/>
      <c r="G1087" s="16"/>
      <c r="H1087" s="16"/>
      <c r="I1087" s="15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5"/>
      <c r="E1088" s="16"/>
      <c r="F1088" s="16"/>
      <c r="G1088" s="16"/>
      <c r="H1088" s="16"/>
      <c r="I1088" s="15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5"/>
      <c r="E1089" s="16"/>
      <c r="F1089" s="16"/>
      <c r="G1089" s="16"/>
      <c r="H1089" s="16"/>
      <c r="I1089" s="15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5"/>
      <c r="E1090" s="16"/>
      <c r="F1090" s="16"/>
      <c r="G1090" s="16"/>
      <c r="H1090" s="16"/>
      <c r="I1090" s="15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5"/>
      <c r="E1091" s="16"/>
      <c r="F1091" s="16"/>
      <c r="G1091" s="16"/>
      <c r="H1091" s="16"/>
      <c r="I1091" s="15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5"/>
      <c r="E1092" s="16"/>
      <c r="F1092" s="16"/>
      <c r="G1092" s="16"/>
      <c r="H1092" s="16"/>
      <c r="I1092" s="15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5"/>
      <c r="E1093" s="16"/>
      <c r="F1093" s="16"/>
      <c r="G1093" s="16"/>
      <c r="H1093" s="16"/>
      <c r="I1093" s="15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5"/>
      <c r="E1094" s="16"/>
      <c r="F1094" s="16"/>
      <c r="G1094" s="16"/>
      <c r="H1094" s="16"/>
      <c r="I1094" s="15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5"/>
      <c r="E1095" s="16"/>
      <c r="F1095" s="16"/>
      <c r="G1095" s="16"/>
      <c r="H1095" s="16"/>
      <c r="I1095" s="15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5"/>
      <c r="E1096" s="16"/>
      <c r="F1096" s="16"/>
      <c r="G1096" s="16"/>
      <c r="H1096" s="16"/>
      <c r="I1096" s="15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5"/>
      <c r="E1097" s="16"/>
      <c r="F1097" s="16"/>
      <c r="G1097" s="16"/>
      <c r="H1097" s="16"/>
      <c r="I1097" s="15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5"/>
      <c r="E1098" s="16"/>
      <c r="F1098" s="16"/>
      <c r="G1098" s="16"/>
      <c r="H1098" s="16"/>
      <c r="I1098" s="15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5"/>
      <c r="E1099" s="16"/>
      <c r="F1099" s="16"/>
      <c r="G1099" s="16"/>
      <c r="H1099" s="16"/>
      <c r="I1099" s="15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5"/>
      <c r="E1100" s="16"/>
      <c r="F1100" s="16"/>
      <c r="G1100" s="16"/>
      <c r="H1100" s="16"/>
      <c r="I1100" s="15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5"/>
      <c r="E1101" s="16"/>
      <c r="F1101" s="16"/>
      <c r="G1101" s="16"/>
      <c r="H1101" s="16"/>
      <c r="I1101" s="15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5"/>
      <c r="E1102" s="16"/>
      <c r="F1102" s="16"/>
      <c r="G1102" s="16"/>
      <c r="H1102" s="16"/>
      <c r="I1102" s="15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5"/>
      <c r="E1103" s="16"/>
      <c r="F1103" s="16"/>
      <c r="G1103" s="16"/>
      <c r="H1103" s="16"/>
      <c r="I1103" s="15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5"/>
      <c r="E1104" s="16"/>
      <c r="F1104" s="16"/>
      <c r="G1104" s="16"/>
      <c r="H1104" s="16"/>
      <c r="I1104" s="15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5"/>
      <c r="E1105" s="16"/>
      <c r="F1105" s="16"/>
      <c r="G1105" s="16"/>
      <c r="H1105" s="16"/>
      <c r="I1105" s="15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5"/>
      <c r="E1106" s="16"/>
      <c r="F1106" s="16"/>
      <c r="G1106" s="16"/>
      <c r="H1106" s="16"/>
      <c r="I1106" s="15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5"/>
      <c r="E1107" s="16"/>
      <c r="F1107" s="16"/>
      <c r="G1107" s="16"/>
      <c r="H1107" s="16"/>
      <c r="I1107" s="15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5"/>
      <c r="E1108" s="16"/>
      <c r="F1108" s="16"/>
      <c r="G1108" s="16"/>
      <c r="H1108" s="16"/>
      <c r="I1108" s="15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5"/>
      <c r="E1109" s="16"/>
      <c r="F1109" s="16"/>
      <c r="G1109" s="16"/>
      <c r="H1109" s="16"/>
      <c r="I1109" s="15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5"/>
      <c r="E1110" s="16"/>
      <c r="F1110" s="16"/>
      <c r="G1110" s="16"/>
      <c r="H1110" s="16"/>
      <c r="I1110" s="15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5"/>
      <c r="E1111" s="16"/>
      <c r="F1111" s="16"/>
      <c r="G1111" s="16"/>
      <c r="H1111" s="16"/>
      <c r="I1111" s="15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5"/>
      <c r="E1112" s="16"/>
      <c r="F1112" s="16"/>
      <c r="G1112" s="16"/>
      <c r="H1112" s="16"/>
      <c r="I1112" s="15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5"/>
      <c r="E1113" s="16"/>
      <c r="F1113" s="16"/>
      <c r="G1113" s="16"/>
      <c r="H1113" s="16"/>
      <c r="I1113" s="15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5"/>
      <c r="E1114" s="16"/>
      <c r="F1114" s="16"/>
      <c r="G1114" s="16"/>
      <c r="H1114" s="16"/>
      <c r="I1114" s="15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5"/>
      <c r="E1115" s="16"/>
      <c r="F1115" s="16"/>
      <c r="G1115" s="16"/>
      <c r="H1115" s="16"/>
      <c r="I1115" s="15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5"/>
      <c r="E1116" s="16"/>
      <c r="F1116" s="16"/>
      <c r="G1116" s="16"/>
      <c r="H1116" s="16"/>
      <c r="I1116" s="15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5"/>
      <c r="E1117" s="16"/>
      <c r="F1117" s="16"/>
      <c r="G1117" s="16"/>
      <c r="H1117" s="16"/>
      <c r="I1117" s="15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5"/>
      <c r="E1118" s="16"/>
      <c r="F1118" s="16"/>
      <c r="G1118" s="16"/>
      <c r="H1118" s="16"/>
      <c r="I1118" s="15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5"/>
      <c r="E1119" s="16"/>
      <c r="F1119" s="16"/>
      <c r="G1119" s="16"/>
      <c r="H1119" s="16"/>
      <c r="I1119" s="15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5"/>
      <c r="E1120" s="16"/>
      <c r="F1120" s="16"/>
      <c r="G1120" s="16"/>
      <c r="H1120" s="16"/>
      <c r="I1120" s="15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5"/>
      <c r="E1121" s="16"/>
      <c r="F1121" s="16"/>
      <c r="G1121" s="16"/>
      <c r="H1121" s="16"/>
      <c r="I1121" s="15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5"/>
      <c r="E1122" s="16"/>
      <c r="F1122" s="16"/>
      <c r="G1122" s="16"/>
      <c r="H1122" s="16"/>
      <c r="I1122" s="15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5"/>
      <c r="E1123" s="16"/>
      <c r="F1123" s="16"/>
      <c r="G1123" s="16"/>
      <c r="H1123" s="16"/>
      <c r="I1123" s="15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5"/>
      <c r="E1124" s="16"/>
      <c r="F1124" s="16"/>
      <c r="G1124" s="16"/>
      <c r="H1124" s="16"/>
      <c r="I1124" s="15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5"/>
      <c r="E1125" s="16"/>
      <c r="F1125" s="16"/>
      <c r="G1125" s="16"/>
      <c r="H1125" s="16"/>
      <c r="I1125" s="15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5"/>
      <c r="E1126" s="16"/>
      <c r="F1126" s="16"/>
      <c r="G1126" s="16"/>
      <c r="H1126" s="16"/>
      <c r="I1126" s="15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5"/>
      <c r="E1127" s="16"/>
      <c r="F1127" s="16"/>
      <c r="G1127" s="16"/>
      <c r="H1127" s="16"/>
      <c r="I1127" s="15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5"/>
      <c r="E1128" s="16"/>
      <c r="F1128" s="16"/>
      <c r="G1128" s="16"/>
      <c r="H1128" s="16"/>
      <c r="I1128" s="15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5"/>
      <c r="E1129" s="16"/>
      <c r="F1129" s="16"/>
      <c r="G1129" s="16"/>
      <c r="H1129" s="16"/>
      <c r="I1129" s="15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5"/>
      <c r="E1130" s="16"/>
      <c r="F1130" s="16"/>
      <c r="G1130" s="16"/>
      <c r="H1130" s="16"/>
      <c r="I1130" s="15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5"/>
      <c r="E1131" s="16"/>
      <c r="F1131" s="16"/>
      <c r="G1131" s="16"/>
      <c r="H1131" s="16"/>
      <c r="I1131" s="15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5"/>
      <c r="E1132" s="16"/>
      <c r="F1132" s="16"/>
      <c r="G1132" s="16"/>
      <c r="H1132" s="16"/>
      <c r="I1132" s="15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5"/>
      <c r="E1133" s="16"/>
      <c r="F1133" s="16"/>
      <c r="G1133" s="16"/>
      <c r="H1133" s="16"/>
      <c r="I1133" s="15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5"/>
      <c r="E1134" s="16"/>
      <c r="F1134" s="16"/>
      <c r="G1134" s="16"/>
      <c r="H1134" s="16"/>
      <c r="I1134" s="15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5"/>
      <c r="E1135" s="16"/>
      <c r="F1135" s="16"/>
      <c r="G1135" s="16"/>
      <c r="H1135" s="16"/>
      <c r="I1135" s="15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5"/>
      <c r="E1136" s="16"/>
      <c r="F1136" s="16"/>
      <c r="G1136" s="16"/>
      <c r="H1136" s="16"/>
      <c r="I1136" s="15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5"/>
      <c r="E1137" s="16"/>
      <c r="F1137" s="16"/>
      <c r="G1137" s="16"/>
      <c r="H1137" s="16"/>
      <c r="I1137" s="15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5"/>
      <c r="E1138" s="16"/>
      <c r="F1138" s="16"/>
      <c r="G1138" s="16"/>
      <c r="H1138" s="16"/>
      <c r="I1138" s="15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5"/>
      <c r="E1139" s="16"/>
      <c r="F1139" s="16"/>
      <c r="G1139" s="16"/>
      <c r="H1139" s="16"/>
      <c r="I1139" s="15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5"/>
      <c r="E1140" s="16"/>
      <c r="F1140" s="16"/>
      <c r="G1140" s="16"/>
      <c r="H1140" s="16"/>
      <c r="I1140" s="15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5"/>
      <c r="E1141" s="16"/>
      <c r="F1141" s="16"/>
      <c r="G1141" s="16"/>
      <c r="H1141" s="16"/>
      <c r="I1141" s="15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5"/>
      <c r="E1142" s="16"/>
      <c r="F1142" s="16"/>
      <c r="G1142" s="16"/>
      <c r="H1142" s="16"/>
      <c r="I1142" s="15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5"/>
      <c r="E1143" s="16"/>
      <c r="F1143" s="16"/>
      <c r="G1143" s="16"/>
      <c r="H1143" s="16"/>
      <c r="I1143" s="15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5"/>
      <c r="E1144" s="16"/>
      <c r="F1144" s="16"/>
      <c r="G1144" s="16"/>
      <c r="H1144" s="16"/>
      <c r="I1144" s="15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5"/>
      <c r="E1145" s="16"/>
      <c r="F1145" s="16"/>
      <c r="G1145" s="16"/>
      <c r="H1145" s="16"/>
      <c r="I1145" s="15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5"/>
      <c r="E1146" s="16"/>
      <c r="F1146" s="16"/>
      <c r="G1146" s="16"/>
      <c r="H1146" s="16"/>
      <c r="I1146" s="15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5"/>
      <c r="E1147" s="16"/>
      <c r="F1147" s="16"/>
      <c r="G1147" s="16"/>
      <c r="H1147" s="16"/>
      <c r="I1147" s="15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5"/>
      <c r="E1148" s="16"/>
      <c r="F1148" s="16"/>
      <c r="G1148" s="16"/>
      <c r="H1148" s="16"/>
      <c r="I1148" s="15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5"/>
      <c r="E1149" s="16"/>
      <c r="F1149" s="16"/>
      <c r="G1149" s="16"/>
      <c r="H1149" s="16"/>
      <c r="I1149" s="15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5"/>
      <c r="E1150" s="16"/>
      <c r="F1150" s="16"/>
      <c r="G1150" s="16"/>
      <c r="H1150" s="16"/>
      <c r="I1150" s="15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5"/>
      <c r="E1151" s="16"/>
      <c r="F1151" s="16"/>
      <c r="G1151" s="16"/>
      <c r="H1151" s="16"/>
      <c r="I1151" s="15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5"/>
      <c r="E1152" s="16"/>
      <c r="F1152" s="16"/>
      <c r="G1152" s="16"/>
      <c r="H1152" s="16"/>
      <c r="I1152" s="15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5"/>
      <c r="E1153" s="16"/>
      <c r="F1153" s="16"/>
      <c r="G1153" s="16"/>
      <c r="H1153" s="16"/>
      <c r="I1153" s="15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5"/>
      <c r="E1154" s="16"/>
      <c r="F1154" s="16"/>
      <c r="G1154" s="16"/>
      <c r="H1154" s="16"/>
      <c r="I1154" s="15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5"/>
      <c r="E1155" s="16"/>
      <c r="F1155" s="16"/>
      <c r="G1155" s="16"/>
      <c r="H1155" s="16"/>
      <c r="I1155" s="15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5"/>
      <c r="E1156" s="16"/>
      <c r="F1156" s="16"/>
      <c r="G1156" s="16"/>
      <c r="H1156" s="16"/>
      <c r="I1156" s="15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5"/>
      <c r="E1157" s="16"/>
      <c r="F1157" s="16"/>
      <c r="G1157" s="16"/>
      <c r="H1157" s="16"/>
      <c r="I1157" s="15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5"/>
      <c r="E1158" s="16"/>
      <c r="F1158" s="16"/>
      <c r="G1158" s="16"/>
      <c r="H1158" s="16"/>
      <c r="I1158" s="15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5"/>
      <c r="E1159" s="16"/>
      <c r="F1159" s="16"/>
      <c r="G1159" s="16"/>
      <c r="H1159" s="16"/>
      <c r="I1159" s="15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5"/>
      <c r="E1160" s="16"/>
      <c r="F1160" s="16"/>
      <c r="G1160" s="16"/>
      <c r="H1160" s="16"/>
      <c r="I1160" s="15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5"/>
      <c r="E1161" s="16"/>
      <c r="F1161" s="16"/>
      <c r="G1161" s="16"/>
      <c r="H1161" s="16"/>
      <c r="I1161" s="15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5"/>
      <c r="E1162" s="16"/>
      <c r="F1162" s="16"/>
      <c r="G1162" s="16"/>
      <c r="H1162" s="16"/>
      <c r="I1162" s="15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5"/>
      <c r="E1163" s="16"/>
      <c r="F1163" s="16"/>
      <c r="G1163" s="16"/>
      <c r="H1163" s="16"/>
      <c r="I1163" s="15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5"/>
      <c r="E1164" s="16"/>
      <c r="F1164" s="16"/>
      <c r="G1164" s="16"/>
      <c r="H1164" s="16"/>
      <c r="I1164" s="15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5"/>
      <c r="E1165" s="16"/>
      <c r="F1165" s="16"/>
      <c r="G1165" s="16"/>
      <c r="H1165" s="16"/>
      <c r="I1165" s="15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5"/>
      <c r="E1166" s="16"/>
      <c r="F1166" s="16"/>
      <c r="G1166" s="16"/>
      <c r="H1166" s="16"/>
      <c r="I1166" s="15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5"/>
      <c r="E1167" s="16"/>
      <c r="F1167" s="16"/>
      <c r="G1167" s="16"/>
      <c r="H1167" s="16"/>
      <c r="I1167" s="15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5"/>
      <c r="E1168" s="16"/>
      <c r="F1168" s="16"/>
      <c r="G1168" s="16"/>
      <c r="H1168" s="16"/>
      <c r="I1168" s="15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5"/>
      <c r="E1169" s="16"/>
      <c r="F1169" s="16"/>
      <c r="G1169" s="16"/>
      <c r="H1169" s="16"/>
      <c r="I1169" s="15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5"/>
      <c r="E1170" s="16"/>
      <c r="F1170" s="16"/>
      <c r="G1170" s="16"/>
      <c r="H1170" s="16"/>
      <c r="I1170" s="15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5"/>
      <c r="E1171" s="16"/>
      <c r="F1171" s="16"/>
      <c r="G1171" s="16"/>
      <c r="H1171" s="16"/>
      <c r="I1171" s="15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5"/>
      <c r="E1172" s="16"/>
      <c r="F1172" s="16"/>
      <c r="G1172" s="16"/>
      <c r="H1172" s="16"/>
      <c r="I1172" s="15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5"/>
      <c r="E1173" s="16"/>
      <c r="F1173" s="16"/>
      <c r="G1173" s="16"/>
      <c r="H1173" s="16"/>
      <c r="I1173" s="15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5"/>
      <c r="E1174" s="16"/>
      <c r="F1174" s="16"/>
      <c r="G1174" s="16"/>
      <c r="H1174" s="16"/>
      <c r="I1174" s="15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5"/>
      <c r="E1175" s="16"/>
      <c r="F1175" s="16"/>
      <c r="G1175" s="16"/>
      <c r="H1175" s="16"/>
      <c r="I1175" s="15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5"/>
      <c r="E1176" s="16"/>
      <c r="F1176" s="16"/>
      <c r="G1176" s="16"/>
      <c r="H1176" s="16"/>
      <c r="I1176" s="15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5"/>
      <c r="E1177" s="16"/>
      <c r="F1177" s="16"/>
      <c r="G1177" s="16"/>
      <c r="H1177" s="16"/>
      <c r="I1177" s="15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5"/>
      <c r="E1178" s="16"/>
      <c r="F1178" s="16"/>
      <c r="G1178" s="16"/>
      <c r="H1178" s="16"/>
      <c r="I1178" s="15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5"/>
      <c r="E1179" s="16"/>
      <c r="F1179" s="16"/>
      <c r="G1179" s="16"/>
      <c r="H1179" s="16"/>
      <c r="I1179" s="15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5"/>
      <c r="E1180" s="16"/>
      <c r="F1180" s="16"/>
      <c r="G1180" s="16"/>
      <c r="H1180" s="16"/>
      <c r="I1180" s="15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5"/>
      <c r="E1181" s="16"/>
      <c r="F1181" s="16"/>
      <c r="G1181" s="16"/>
      <c r="H1181" s="16"/>
      <c r="I1181" s="15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5"/>
      <c r="E1182" s="16"/>
      <c r="F1182" s="16"/>
      <c r="G1182" s="16"/>
      <c r="H1182" s="16"/>
      <c r="I1182" s="15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5"/>
      <c r="E1183" s="16"/>
      <c r="F1183" s="16"/>
      <c r="G1183" s="16"/>
      <c r="H1183" s="16"/>
      <c r="I1183" s="15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5"/>
      <c r="E1184" s="16"/>
      <c r="F1184" s="16"/>
      <c r="G1184" s="16"/>
      <c r="H1184" s="16"/>
      <c r="I1184" s="15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5"/>
      <c r="E1185" s="16"/>
      <c r="F1185" s="16"/>
      <c r="G1185" s="16"/>
      <c r="H1185" s="16"/>
      <c r="I1185" s="15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5"/>
      <c r="E1186" s="16"/>
      <c r="F1186" s="16"/>
      <c r="G1186" s="16"/>
      <c r="H1186" s="16"/>
      <c r="I1186" s="15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5"/>
      <c r="E1187" s="16"/>
      <c r="F1187" s="16"/>
      <c r="G1187" s="16"/>
      <c r="H1187" s="16"/>
      <c r="I1187" s="15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5"/>
      <c r="E1188" s="16"/>
      <c r="F1188" s="16"/>
      <c r="G1188" s="16"/>
      <c r="H1188" s="16"/>
      <c r="I1188" s="15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5"/>
      <c r="E1189" s="16"/>
      <c r="F1189" s="16"/>
      <c r="G1189" s="16"/>
      <c r="H1189" s="16"/>
      <c r="I1189" s="15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5"/>
      <c r="E1190" s="16"/>
      <c r="F1190" s="16"/>
      <c r="G1190" s="16"/>
      <c r="H1190" s="16"/>
      <c r="I1190" s="15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5"/>
      <c r="E1191" s="16"/>
      <c r="F1191" s="16"/>
      <c r="G1191" s="16"/>
      <c r="H1191" s="16"/>
      <c r="I1191" s="15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5"/>
      <c r="E1192" s="16"/>
      <c r="F1192" s="16"/>
      <c r="G1192" s="16"/>
      <c r="H1192" s="16"/>
      <c r="I1192" s="15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5"/>
      <c r="E1193" s="16"/>
      <c r="F1193" s="16"/>
      <c r="G1193" s="16"/>
      <c r="H1193" s="16"/>
      <c r="I1193" s="15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5"/>
      <c r="E1194" s="16"/>
      <c r="F1194" s="16"/>
      <c r="G1194" s="16"/>
      <c r="H1194" s="16"/>
      <c r="I1194" s="15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5"/>
      <c r="E1195" s="16"/>
      <c r="F1195" s="16"/>
      <c r="G1195" s="16"/>
      <c r="H1195" s="16"/>
      <c r="I1195" s="15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5"/>
      <c r="E1196" s="16"/>
      <c r="F1196" s="16"/>
      <c r="G1196" s="16"/>
      <c r="H1196" s="16"/>
      <c r="I1196" s="15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5"/>
      <c r="E1197" s="16"/>
      <c r="F1197" s="16"/>
      <c r="G1197" s="16"/>
      <c r="H1197" s="16"/>
      <c r="I1197" s="15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5"/>
      <c r="E1198" s="16"/>
      <c r="F1198" s="16"/>
      <c r="G1198" s="16"/>
      <c r="H1198" s="16"/>
      <c r="I1198" s="15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5"/>
      <c r="E1199" s="16"/>
      <c r="F1199" s="16"/>
      <c r="G1199" s="16"/>
      <c r="H1199" s="16"/>
      <c r="I1199" s="15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5"/>
      <c r="E1200" s="16"/>
      <c r="F1200" s="16"/>
      <c r="G1200" s="16"/>
      <c r="H1200" s="16"/>
      <c r="I1200" s="15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5"/>
      <c r="E1201" s="16"/>
      <c r="F1201" s="16"/>
      <c r="G1201" s="16"/>
      <c r="H1201" s="16"/>
      <c r="I1201" s="15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5"/>
      <c r="E1202" s="16"/>
      <c r="F1202" s="16"/>
      <c r="G1202" s="16"/>
      <c r="H1202" s="16"/>
      <c r="I1202" s="15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5"/>
      <c r="E1203" s="16"/>
      <c r="F1203" s="16"/>
      <c r="G1203" s="16"/>
      <c r="H1203" s="16"/>
      <c r="I1203" s="15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5"/>
      <c r="E1204" s="16"/>
      <c r="F1204" s="16"/>
      <c r="G1204" s="16"/>
      <c r="H1204" s="16"/>
      <c r="I1204" s="15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5"/>
      <c r="E1205" s="16"/>
      <c r="F1205" s="16"/>
      <c r="G1205" s="16"/>
      <c r="H1205" s="16"/>
      <c r="I1205" s="15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5"/>
      <c r="E1206" s="16"/>
      <c r="F1206" s="16"/>
      <c r="G1206" s="16"/>
      <c r="H1206" s="16"/>
      <c r="I1206" s="15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5"/>
      <c r="E1207" s="16"/>
      <c r="F1207" s="16"/>
      <c r="G1207" s="16"/>
      <c r="H1207" s="16"/>
      <c r="I1207" s="15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5"/>
      <c r="E1208" s="16"/>
      <c r="F1208" s="16"/>
      <c r="G1208" s="16"/>
      <c r="H1208" s="16"/>
      <c r="I1208" s="15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5"/>
      <c r="E1209" s="16"/>
      <c r="F1209" s="16"/>
      <c r="G1209" s="16"/>
      <c r="H1209" s="16"/>
      <c r="I1209" s="15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5"/>
      <c r="E1210" s="16"/>
      <c r="F1210" s="16"/>
      <c r="G1210" s="16"/>
      <c r="H1210" s="16"/>
      <c r="I1210" s="15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5"/>
      <c r="E1211" s="16"/>
      <c r="F1211" s="16"/>
      <c r="G1211" s="16"/>
      <c r="H1211" s="16"/>
      <c r="I1211" s="15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5"/>
      <c r="E1212" s="16"/>
      <c r="F1212" s="16"/>
      <c r="G1212" s="16"/>
      <c r="H1212" s="16"/>
      <c r="I1212" s="15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5"/>
      <c r="E1213" s="16"/>
      <c r="F1213" s="16"/>
      <c r="G1213" s="16"/>
      <c r="H1213" s="16"/>
      <c r="I1213" s="15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5"/>
      <c r="E1214" s="16"/>
      <c r="F1214" s="16"/>
      <c r="G1214" s="16"/>
      <c r="H1214" s="16"/>
      <c r="I1214" s="15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5"/>
      <c r="E1215" s="16"/>
      <c r="F1215" s="16"/>
      <c r="G1215" s="16"/>
      <c r="H1215" s="16"/>
      <c r="I1215" s="15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5"/>
      <c r="E1216" s="16"/>
      <c r="F1216" s="16"/>
      <c r="G1216" s="16"/>
      <c r="H1216" s="16"/>
      <c r="I1216" s="15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5"/>
      <c r="E1217" s="16"/>
      <c r="F1217" s="16"/>
      <c r="G1217" s="16"/>
      <c r="H1217" s="16"/>
      <c r="I1217" s="15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5"/>
      <c r="E1218" s="16"/>
      <c r="F1218" s="16"/>
      <c r="G1218" s="16"/>
      <c r="H1218" s="16"/>
      <c r="I1218" s="15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5"/>
      <c r="E1219" s="16"/>
      <c r="F1219" s="16"/>
      <c r="G1219" s="16"/>
      <c r="H1219" s="16"/>
      <c r="I1219" s="15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5"/>
      <c r="E1220" s="16"/>
      <c r="F1220" s="16"/>
      <c r="G1220" s="16"/>
      <c r="H1220" s="16"/>
      <c r="I1220" s="15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5"/>
      <c r="E1221" s="16"/>
      <c r="F1221" s="16"/>
      <c r="G1221" s="16"/>
      <c r="H1221" s="16"/>
      <c r="I1221" s="15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5"/>
      <c r="E1222" s="16"/>
      <c r="F1222" s="16"/>
      <c r="G1222" s="16"/>
      <c r="H1222" s="16"/>
      <c r="I1222" s="15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5"/>
      <c r="E1223" s="16"/>
      <c r="F1223" s="16"/>
      <c r="G1223" s="16"/>
      <c r="H1223" s="16"/>
      <c r="I1223" s="15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5"/>
      <c r="E1224" s="16"/>
      <c r="F1224" s="16"/>
      <c r="G1224" s="16"/>
      <c r="H1224" s="16"/>
      <c r="I1224" s="15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5"/>
      <c r="E1225" s="16"/>
      <c r="F1225" s="16"/>
      <c r="G1225" s="16"/>
      <c r="H1225" s="16"/>
      <c r="I1225" s="15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5"/>
      <c r="E1226" s="16"/>
      <c r="F1226" s="16"/>
      <c r="G1226" s="16"/>
      <c r="H1226" s="16"/>
      <c r="I1226" s="15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5"/>
      <c r="E1227" s="16"/>
      <c r="F1227" s="16"/>
      <c r="G1227" s="16"/>
      <c r="H1227" s="16"/>
      <c r="I1227" s="15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5"/>
      <c r="E1228" s="16"/>
      <c r="F1228" s="16"/>
      <c r="G1228" s="16"/>
      <c r="H1228" s="16"/>
      <c r="I1228" s="15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5"/>
      <c r="E1229" s="16"/>
      <c r="F1229" s="16"/>
      <c r="G1229" s="16"/>
      <c r="H1229" s="16"/>
      <c r="I1229" s="15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5"/>
      <c r="E1230" s="16"/>
      <c r="F1230" s="16"/>
      <c r="G1230" s="16"/>
      <c r="H1230" s="16"/>
      <c r="I1230" s="15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5"/>
      <c r="E1231" s="16"/>
      <c r="F1231" s="16"/>
      <c r="G1231" s="16"/>
      <c r="H1231" s="16"/>
      <c r="I1231" s="15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5"/>
      <c r="E1232" s="16"/>
      <c r="F1232" s="16"/>
      <c r="G1232" s="16"/>
      <c r="H1232" s="16"/>
      <c r="I1232" s="15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5"/>
      <c r="E1233" s="16"/>
      <c r="F1233" s="16"/>
      <c r="G1233" s="16"/>
      <c r="H1233" s="16"/>
      <c r="I1233" s="15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5"/>
      <c r="E1234" s="16"/>
      <c r="F1234" s="16"/>
      <c r="G1234" s="16"/>
      <c r="H1234" s="16"/>
      <c r="I1234" s="15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5"/>
      <c r="E1235" s="16"/>
      <c r="F1235" s="16"/>
      <c r="G1235" s="16"/>
      <c r="H1235" s="16"/>
      <c r="I1235" s="15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5"/>
      <c r="E1236" s="16"/>
      <c r="F1236" s="16"/>
      <c r="G1236" s="16"/>
      <c r="H1236" s="16"/>
      <c r="I1236" s="15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5"/>
      <c r="E1237" s="16"/>
      <c r="F1237" s="16"/>
      <c r="G1237" s="16"/>
      <c r="H1237" s="16"/>
      <c r="I1237" s="15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5"/>
      <c r="E1238" s="16"/>
      <c r="F1238" s="16"/>
      <c r="G1238" s="16"/>
      <c r="H1238" s="16"/>
      <c r="I1238" s="15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5"/>
      <c r="E1239" s="16"/>
      <c r="F1239" s="16"/>
      <c r="G1239" s="16"/>
      <c r="H1239" s="16"/>
      <c r="I1239" s="15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5"/>
      <c r="E1240" s="16"/>
      <c r="F1240" s="16"/>
      <c r="G1240" s="16"/>
      <c r="H1240" s="16"/>
      <c r="I1240" s="15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5"/>
      <c r="E1241" s="16"/>
      <c r="F1241" s="16"/>
      <c r="G1241" s="16"/>
      <c r="H1241" s="16"/>
      <c r="I1241" s="15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5"/>
      <c r="E1242" s="16"/>
      <c r="F1242" s="16"/>
      <c r="G1242" s="16"/>
      <c r="H1242" s="16"/>
      <c r="I1242" s="15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5"/>
      <c r="E1243" s="16"/>
      <c r="F1243" s="16"/>
      <c r="G1243" s="16"/>
      <c r="H1243" s="16"/>
      <c r="I1243" s="15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5"/>
      <c r="E1244" s="16"/>
      <c r="F1244" s="16"/>
      <c r="G1244" s="16"/>
      <c r="H1244" s="16"/>
      <c r="I1244" s="15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5"/>
      <c r="E1245" s="16"/>
      <c r="F1245" s="16"/>
      <c r="G1245" s="16"/>
      <c r="H1245" s="16"/>
      <c r="I1245" s="15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5"/>
      <c r="E1246" s="16"/>
      <c r="F1246" s="16"/>
      <c r="G1246" s="16"/>
      <c r="H1246" s="16"/>
      <c r="I1246" s="15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5"/>
      <c r="E1247" s="16"/>
      <c r="F1247" s="16"/>
      <c r="G1247" s="16"/>
      <c r="H1247" s="16"/>
      <c r="I1247" s="15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5"/>
      <c r="E1248" s="16"/>
      <c r="F1248" s="16"/>
      <c r="G1248" s="16"/>
      <c r="H1248" s="16"/>
      <c r="I1248" s="15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5"/>
      <c r="E1249" s="16"/>
      <c r="F1249" s="16"/>
      <c r="G1249" s="16"/>
      <c r="H1249" s="16"/>
      <c r="I1249" s="15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5"/>
      <c r="E1250" s="16"/>
      <c r="F1250" s="16"/>
      <c r="G1250" s="16"/>
      <c r="H1250" s="16"/>
      <c r="I1250" s="15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5"/>
      <c r="E1251" s="16"/>
      <c r="F1251" s="16"/>
      <c r="G1251" s="16"/>
      <c r="H1251" s="16"/>
      <c r="I1251" s="15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5"/>
      <c r="E1252" s="16"/>
      <c r="F1252" s="16"/>
      <c r="G1252" s="16"/>
      <c r="H1252" s="16"/>
      <c r="I1252" s="15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5"/>
      <c r="E1253" s="16"/>
      <c r="F1253" s="16"/>
      <c r="G1253" s="16"/>
      <c r="H1253" s="16"/>
      <c r="I1253" s="15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5"/>
      <c r="E1254" s="16"/>
      <c r="F1254" s="16"/>
      <c r="G1254" s="16"/>
      <c r="H1254" s="16"/>
      <c r="I1254" s="15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5"/>
      <c r="E1255" s="16"/>
      <c r="F1255" s="16"/>
      <c r="G1255" s="16"/>
      <c r="H1255" s="16"/>
      <c r="I1255" s="15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5"/>
      <c r="E1256" s="16"/>
      <c r="F1256" s="16"/>
      <c r="G1256" s="16"/>
      <c r="H1256" s="16"/>
      <c r="I1256" s="15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5"/>
      <c r="E1257" s="16"/>
      <c r="F1257" s="16"/>
      <c r="G1257" s="16"/>
      <c r="H1257" s="16"/>
      <c r="I1257" s="15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5"/>
      <c r="E1258" s="16"/>
      <c r="F1258" s="16"/>
      <c r="G1258" s="16"/>
      <c r="H1258" s="16"/>
      <c r="I1258" s="15"/>
      <c r="J1258" s="16"/>
      <c r="K1258" s="16"/>
      <c r="L1258" s="16"/>
      <c r="M1258" s="16"/>
      <c r="N1258" s="16"/>
    </row>
    <row r="1259" spans="1:4" ht="12.75">
      <c r="A1259" s="16"/>
      <c r="B1259" s="16"/>
      <c r="C1259" s="16"/>
      <c r="D1259" s="15"/>
    </row>
    <row r="1260" spans="1:4" ht="12.75">
      <c r="A1260" s="16"/>
      <c r="B1260" s="16"/>
      <c r="C1260" s="16"/>
      <c r="D1260" s="15"/>
    </row>
    <row r="1261" spans="1:4" ht="12.75">
      <c r="A1261" s="16"/>
      <c r="B1261" s="16"/>
      <c r="C1261" s="16"/>
      <c r="D1261" s="15"/>
    </row>
    <row r="1262" spans="1:4" ht="12.75">
      <c r="A1262" s="16"/>
      <c r="B1262" s="16"/>
      <c r="C1262" s="16"/>
      <c r="D1262" s="15"/>
    </row>
    <row r="1263" spans="1:4" ht="12.75">
      <c r="A1263" s="16"/>
      <c r="B1263" s="16"/>
      <c r="C1263" s="16"/>
      <c r="D1263" s="15"/>
    </row>
    <row r="1264" spans="1:4" ht="12.75">
      <c r="A1264" s="16"/>
      <c r="B1264" s="16"/>
      <c r="C1264" s="16"/>
      <c r="D1264" s="15"/>
    </row>
    <row r="1265" spans="1:4" ht="12.75">
      <c r="A1265" s="16"/>
      <c r="B1265" s="16"/>
      <c r="C1265" s="16"/>
      <c r="D1265" s="15"/>
    </row>
    <row r="1266" spans="1:4" ht="12.75">
      <c r="A1266" s="16"/>
      <c r="B1266" s="16"/>
      <c r="C1266" s="16"/>
      <c r="D1266" s="15"/>
    </row>
    <row r="1267" spans="1:4" ht="12.75">
      <c r="A1267" s="16"/>
      <c r="B1267" s="16"/>
      <c r="C1267" s="16"/>
      <c r="D1267" s="15"/>
    </row>
    <row r="1268" spans="1:4" ht="12.75">
      <c r="A1268" s="16"/>
      <c r="B1268" s="16"/>
      <c r="C1268" s="16"/>
      <c r="D1268" s="15"/>
    </row>
  </sheetData>
  <sheetProtection password="842D" sheet="1" formatColumns="0" formatRows="0" insertColumns="0" insertRows="0" deleteRows="0" sort="0" autoFilter="0" pivotTables="0"/>
  <mergeCells count="71">
    <mergeCell ref="A47:N47"/>
    <mergeCell ref="A46:N46"/>
    <mergeCell ref="A41:N41"/>
    <mergeCell ref="A43:N43"/>
    <mergeCell ref="A44:N44"/>
    <mergeCell ref="A45:N45"/>
    <mergeCell ref="A42:N42"/>
    <mergeCell ref="H23:I23"/>
    <mergeCell ref="J23:K23"/>
    <mergeCell ref="F10:M10"/>
    <mergeCell ref="F11:G11"/>
    <mergeCell ref="H11:I11"/>
    <mergeCell ref="J11:K11"/>
    <mergeCell ref="L11:M11"/>
    <mergeCell ref="F12:G12"/>
    <mergeCell ref="H12:I12"/>
    <mergeCell ref="H22:I22"/>
    <mergeCell ref="J22:K22"/>
    <mergeCell ref="J12:K12"/>
    <mergeCell ref="L12:M12"/>
    <mergeCell ref="H13:I13"/>
    <mergeCell ref="J13:K13"/>
    <mergeCell ref="L13:M13"/>
    <mergeCell ref="L15:M15"/>
    <mergeCell ref="L14:M14"/>
    <mergeCell ref="J15:K15"/>
    <mergeCell ref="J14:K14"/>
    <mergeCell ref="F20:G20"/>
    <mergeCell ref="H20:I20"/>
    <mergeCell ref="H14:I14"/>
    <mergeCell ref="J20:K20"/>
    <mergeCell ref="F18:K18"/>
    <mergeCell ref="F19:G19"/>
    <mergeCell ref="H19:I19"/>
    <mergeCell ref="J19:K19"/>
    <mergeCell ref="F15:G15"/>
    <mergeCell ref="H15:I15"/>
    <mergeCell ref="F7:G7"/>
    <mergeCell ref="H7:I7"/>
    <mergeCell ref="J7:K7"/>
    <mergeCell ref="L7:M7"/>
    <mergeCell ref="J5:K5"/>
    <mergeCell ref="L3:M3"/>
    <mergeCell ref="F5:G5"/>
    <mergeCell ref="H5:I5"/>
    <mergeCell ref="B29:C29"/>
    <mergeCell ref="B38:C38"/>
    <mergeCell ref="A31:D31"/>
    <mergeCell ref="F21:G21"/>
    <mergeCell ref="F22:G22"/>
    <mergeCell ref="F23:G23"/>
    <mergeCell ref="H21:I21"/>
    <mergeCell ref="J21:K21"/>
    <mergeCell ref="J6:K6"/>
    <mergeCell ref="L4:M4"/>
    <mergeCell ref="L5:M5"/>
    <mergeCell ref="F3:G3"/>
    <mergeCell ref="J3:K3"/>
    <mergeCell ref="F6:G6"/>
    <mergeCell ref="H6:I6"/>
    <mergeCell ref="F4:G4"/>
    <mergeCell ref="A2:D2"/>
    <mergeCell ref="A20:D20"/>
    <mergeCell ref="B18:C18"/>
    <mergeCell ref="F13:G13"/>
    <mergeCell ref="F14:G14"/>
    <mergeCell ref="F2:M2"/>
    <mergeCell ref="H3:I3"/>
    <mergeCell ref="H4:I4"/>
    <mergeCell ref="L6:M6"/>
    <mergeCell ref="J4:K4"/>
  </mergeCells>
  <dataValidations count="10">
    <dataValidation type="list" allowBlank="1" showInputMessage="1" showErrorMessage="1" sqref="C33:C36 C22:C28 C4:C16">
      <formula1>"1,2,3,4,5,6,7,8,9,10,11,12,13,14,15,16,17,18,19,20,21,22,23,24,25,26,27,28,29,30"</formula1>
    </dataValidation>
    <dataValidation type="list" allowBlank="1" showInputMessage="1" showErrorMessage="1" sqref="B33:B36 B22:B27">
      <formula1>"0,5,0,75,1,0,1,5,2,5"</formula1>
    </dataValidation>
    <dataValidation type="list" operator="equal" allowBlank="1" showInputMessage="1" showErrorMessage="1" sqref="A28">
      <formula1>"2 Cond., 3 Cond., 5 Cond., 7 Cond."</formula1>
    </dataValidation>
    <dataValidation type="list" allowBlank="1" showInputMessage="1" showErrorMessage="1" sqref="G19 G3 G11">
      <formula1>"200x100,200x150,300x100,300x150,400x100,400x150,500x100,500x150,600x100,600x150,800x100,800x150,1000x100,1000x150"</formula1>
    </dataValidation>
    <dataValidation type="list" allowBlank="1" showInputMessage="1" showErrorMessage="1" sqref="H4:I7">
      <formula1>"75,100,150"</formula1>
    </dataValidation>
    <dataValidation type="list" operator="equal" allowBlank="1" showInputMessage="1" showErrorMessage="1" sqref="A22:A27">
      <formula1>"2,3,4,5,6,7,8,10,12,14,16,20,24,30,36,40,42,50,52,61,71"</formula1>
    </dataValidation>
    <dataValidation type="list" allowBlank="1" showInputMessage="1" showErrorMessage="1" sqref="B4:B16">
      <formula1>"1,5,2,5,4,6,10,16,25,35,50,70,95,120,150,185,240"</formula1>
    </dataValidation>
    <dataValidation type="list" allowBlank="1" showInputMessage="1" showErrorMessage="1" sqref="H12:I15">
      <formula1>"25,50,75,100,150"</formula1>
    </dataValidation>
    <dataValidation type="list" operator="equal" allowBlank="1" showInputMessage="1" showErrorMessage="1" sqref="A33:A36">
      <formula1>"1P, 2P*, 4P*, 6P*, 8P*, 1T"</formula1>
    </dataValidation>
    <dataValidation type="list" operator="equal" allowBlank="1" showInputMessage="1" showErrorMessage="1" sqref="A4:A16">
      <formula1>"Singelo, Bipolar, Tripolar, Tetrapolar"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AN157"/>
  <sheetViews>
    <sheetView zoomScalePageLayoutView="0" workbookViewId="0" topLeftCell="E1">
      <selection activeCell="A1" sqref="A1:C1"/>
    </sheetView>
  </sheetViews>
  <sheetFormatPr defaultColWidth="9.140625" defaultRowHeight="12.75"/>
  <cols>
    <col min="1" max="1" width="10.7109375" style="4" customWidth="1"/>
    <col min="2" max="3" width="10.7109375" style="8" customWidth="1"/>
    <col min="4" max="8" width="9.140625" style="4" customWidth="1"/>
    <col min="9" max="11" width="12.7109375" style="4" customWidth="1"/>
    <col min="12" max="12" width="12.7109375" style="8" customWidth="1"/>
    <col min="13" max="13" width="12.7109375" style="4" customWidth="1"/>
    <col min="14" max="14" width="9.140625" style="4" customWidth="1"/>
    <col min="15" max="17" width="12.7109375" style="4" customWidth="1"/>
    <col min="18" max="18" width="12.7109375" style="8" customWidth="1"/>
    <col min="19" max="19" width="12.7109375" style="4" customWidth="1"/>
    <col min="20" max="20" width="9.140625" style="4" customWidth="1"/>
    <col min="21" max="23" width="12.7109375" style="4" customWidth="1"/>
    <col min="24" max="24" width="12.7109375" style="8" customWidth="1"/>
    <col min="25" max="25" width="12.7109375" style="4" customWidth="1"/>
    <col min="26" max="26" width="9.140625" style="4" customWidth="1"/>
    <col min="27" max="29" width="12.7109375" style="4" customWidth="1"/>
    <col min="30" max="30" width="12.7109375" style="8" customWidth="1"/>
    <col min="31" max="31" width="12.7109375" style="4" customWidth="1"/>
    <col min="32" max="32" width="9.140625" style="4" customWidth="1"/>
    <col min="33" max="34" width="12.7109375" style="4" customWidth="1"/>
    <col min="35" max="35" width="9.140625" style="4" customWidth="1"/>
    <col min="36" max="37" width="12.7109375" style="4" customWidth="1"/>
    <col min="38" max="38" width="9.140625" style="4" customWidth="1"/>
    <col min="39" max="40" width="12.7109375" style="4" customWidth="1"/>
    <col min="41" max="16384" width="9.140625" style="4" customWidth="1"/>
  </cols>
  <sheetData>
    <row r="1" spans="1:31" ht="12.75">
      <c r="A1" s="58" t="s">
        <v>102</v>
      </c>
      <c r="B1" s="58"/>
      <c r="C1" s="58"/>
      <c r="E1" s="58" t="s">
        <v>2</v>
      </c>
      <c r="F1" s="58"/>
      <c r="G1" s="58"/>
      <c r="I1" s="58" t="s">
        <v>62</v>
      </c>
      <c r="J1" s="58"/>
      <c r="K1" s="58"/>
      <c r="L1" s="58"/>
      <c r="M1" s="58"/>
      <c r="O1" s="58" t="s">
        <v>62</v>
      </c>
      <c r="P1" s="58"/>
      <c r="Q1" s="58"/>
      <c r="R1" s="58"/>
      <c r="S1" s="58"/>
      <c r="U1" s="58" t="s">
        <v>62</v>
      </c>
      <c r="V1" s="58"/>
      <c r="W1" s="58"/>
      <c r="X1" s="58"/>
      <c r="Y1" s="58"/>
      <c r="AA1" s="58" t="s">
        <v>64</v>
      </c>
      <c r="AB1" s="58"/>
      <c r="AC1" s="58"/>
      <c r="AD1" s="58"/>
      <c r="AE1" s="58"/>
    </row>
    <row r="2" spans="1:31" ht="12.75">
      <c r="A2" s="7" t="s">
        <v>0</v>
      </c>
      <c r="B2" s="7" t="s">
        <v>1</v>
      </c>
      <c r="C2" s="7" t="s">
        <v>6</v>
      </c>
      <c r="E2" s="7" t="s">
        <v>0</v>
      </c>
      <c r="F2" s="7" t="s">
        <v>1</v>
      </c>
      <c r="G2" s="7" t="s">
        <v>6</v>
      </c>
      <c r="I2" s="7" t="s">
        <v>24</v>
      </c>
      <c r="J2" s="7" t="s">
        <v>82</v>
      </c>
      <c r="K2" s="7" t="s">
        <v>7</v>
      </c>
      <c r="L2" s="7" t="s">
        <v>8</v>
      </c>
      <c r="M2" s="7" t="s">
        <v>23</v>
      </c>
      <c r="O2" s="7" t="s">
        <v>24</v>
      </c>
      <c r="P2" s="7" t="s">
        <v>82</v>
      </c>
      <c r="Q2" s="7" t="s">
        <v>7</v>
      </c>
      <c r="R2" s="7" t="s">
        <v>8</v>
      </c>
      <c r="S2" s="7" t="s">
        <v>23</v>
      </c>
      <c r="U2" s="7" t="s">
        <v>24</v>
      </c>
      <c r="V2" s="7" t="s">
        <v>82</v>
      </c>
      <c r="W2" s="7" t="s">
        <v>7</v>
      </c>
      <c r="X2" s="7" t="s">
        <v>8</v>
      </c>
      <c r="Y2" s="7" t="s">
        <v>23</v>
      </c>
      <c r="AA2" s="7" t="s">
        <v>24</v>
      </c>
      <c r="AB2" s="7" t="s">
        <v>82</v>
      </c>
      <c r="AC2" s="7" t="s">
        <v>7</v>
      </c>
      <c r="AD2" s="7" t="s">
        <v>8</v>
      </c>
      <c r="AE2" s="7" t="s">
        <v>23</v>
      </c>
    </row>
    <row r="3" spans="1:31" ht="12.75">
      <c r="A3" s="12">
        <v>1.5</v>
      </c>
      <c r="B3" s="12">
        <v>4.9</v>
      </c>
      <c r="C3" s="3">
        <f>(B3^2*PI())/4</f>
        <v>18.857409903172737</v>
      </c>
      <c r="E3" s="12">
        <v>1.5</v>
      </c>
      <c r="F3" s="12">
        <v>10.1</v>
      </c>
      <c r="G3" s="3">
        <f aca="true" t="shared" si="0" ref="G3:G17">(F3^2*PI())/4</f>
        <v>80.1184666481737</v>
      </c>
      <c r="I3" s="12">
        <v>0</v>
      </c>
      <c r="J3" s="12" t="s">
        <v>50</v>
      </c>
      <c r="K3" s="12">
        <v>200</v>
      </c>
      <c r="L3" s="12">
        <v>75</v>
      </c>
      <c r="M3" s="12">
        <f aca="true" t="shared" si="1" ref="M3:M9">K3*L3</f>
        <v>15000</v>
      </c>
      <c r="O3" s="12">
        <v>0</v>
      </c>
      <c r="P3" s="12" t="s">
        <v>9</v>
      </c>
      <c r="Q3" s="12">
        <v>200</v>
      </c>
      <c r="R3" s="12">
        <v>100</v>
      </c>
      <c r="S3" s="12">
        <f aca="true" t="shared" si="2" ref="S3:S9">Q3*R3</f>
        <v>20000</v>
      </c>
      <c r="U3" s="12">
        <v>0</v>
      </c>
      <c r="V3" s="12" t="s">
        <v>10</v>
      </c>
      <c r="W3" s="12">
        <v>200</v>
      </c>
      <c r="X3" s="12">
        <v>150</v>
      </c>
      <c r="Y3" s="12">
        <f aca="true" t="shared" si="3" ref="Y3:Y9">W3*X3</f>
        <v>30000</v>
      </c>
      <c r="AA3" s="12">
        <v>0</v>
      </c>
      <c r="AB3" s="12" t="s">
        <v>83</v>
      </c>
      <c r="AC3" s="12">
        <v>50</v>
      </c>
      <c r="AD3" s="12">
        <v>25</v>
      </c>
      <c r="AE3" s="12">
        <v>1250</v>
      </c>
    </row>
    <row r="4" spans="1:32" ht="12.75">
      <c r="A4" s="12">
        <v>2.5</v>
      </c>
      <c r="B4" s="12">
        <v>5.4</v>
      </c>
      <c r="C4" s="3">
        <f>(B4^2*PI())/4</f>
        <v>22.902210444669596</v>
      </c>
      <c r="E4" s="12">
        <v>2.5</v>
      </c>
      <c r="F4" s="12">
        <v>11.1</v>
      </c>
      <c r="G4" s="3">
        <f t="shared" si="0"/>
        <v>96.76890771219959</v>
      </c>
      <c r="I4" s="12">
        <f aca="true" t="shared" si="4" ref="I4:I10">M3*0.4</f>
        <v>6000</v>
      </c>
      <c r="J4" s="12" t="s">
        <v>51</v>
      </c>
      <c r="K4" s="12">
        <v>300</v>
      </c>
      <c r="L4" s="12">
        <v>75</v>
      </c>
      <c r="M4" s="12">
        <f t="shared" si="1"/>
        <v>22500</v>
      </c>
      <c r="O4" s="12">
        <f aca="true" t="shared" si="5" ref="O4:O10">S3*0.4</f>
        <v>8000</v>
      </c>
      <c r="P4" s="12" t="s">
        <v>11</v>
      </c>
      <c r="Q4" s="12">
        <v>300</v>
      </c>
      <c r="R4" s="12">
        <v>100</v>
      </c>
      <c r="S4" s="12">
        <f t="shared" si="2"/>
        <v>30000</v>
      </c>
      <c r="U4" s="12">
        <v>12000</v>
      </c>
      <c r="V4" s="12" t="s">
        <v>12</v>
      </c>
      <c r="W4" s="12">
        <v>300</v>
      </c>
      <c r="X4" s="12">
        <v>150</v>
      </c>
      <c r="Y4" s="12">
        <f t="shared" si="3"/>
        <v>45000</v>
      </c>
      <c r="AA4" s="12">
        <v>750</v>
      </c>
      <c r="AB4" s="12" t="s">
        <v>75</v>
      </c>
      <c r="AC4" s="12">
        <v>75</v>
      </c>
      <c r="AD4" s="12">
        <v>25</v>
      </c>
      <c r="AE4" s="12">
        <v>1875</v>
      </c>
      <c r="AF4" s="4">
        <v>0.053333</v>
      </c>
    </row>
    <row r="5" spans="1:31" ht="12.75">
      <c r="A5" s="12">
        <v>4</v>
      </c>
      <c r="B5" s="12">
        <v>6.5</v>
      </c>
      <c r="C5" s="3">
        <f>(B5^2*PI())/4</f>
        <v>33.18307240354219</v>
      </c>
      <c r="E5" s="12">
        <v>4</v>
      </c>
      <c r="F5" s="12">
        <v>13.5</v>
      </c>
      <c r="G5" s="3">
        <f t="shared" si="0"/>
        <v>143.13881527918494</v>
      </c>
      <c r="I5" s="12">
        <f t="shared" si="4"/>
        <v>9000</v>
      </c>
      <c r="J5" s="12" t="s">
        <v>52</v>
      </c>
      <c r="K5" s="12">
        <v>400</v>
      </c>
      <c r="L5" s="12">
        <v>75</v>
      </c>
      <c r="M5" s="12">
        <f t="shared" si="1"/>
        <v>30000</v>
      </c>
      <c r="O5" s="12">
        <f t="shared" si="5"/>
        <v>12000</v>
      </c>
      <c r="P5" s="12" t="s">
        <v>13</v>
      </c>
      <c r="Q5" s="12">
        <v>400</v>
      </c>
      <c r="R5" s="12">
        <v>100</v>
      </c>
      <c r="S5" s="12">
        <f t="shared" si="2"/>
        <v>40000</v>
      </c>
      <c r="U5" s="12">
        <v>18000</v>
      </c>
      <c r="V5" s="12" t="s">
        <v>14</v>
      </c>
      <c r="W5" s="12">
        <v>400</v>
      </c>
      <c r="X5" s="12">
        <v>150</v>
      </c>
      <c r="Y5" s="12">
        <f t="shared" si="3"/>
        <v>60000</v>
      </c>
      <c r="AA5" s="12">
        <v>1125</v>
      </c>
      <c r="AB5" s="12" t="s">
        <v>84</v>
      </c>
      <c r="AC5" s="12">
        <v>100</v>
      </c>
      <c r="AD5" s="12">
        <v>25</v>
      </c>
      <c r="AE5" s="12">
        <v>2500</v>
      </c>
    </row>
    <row r="6" spans="1:31" ht="12.75">
      <c r="A6" s="12">
        <v>6</v>
      </c>
      <c r="B6" s="12">
        <v>7</v>
      </c>
      <c r="C6" s="3">
        <f>(B6^2*PI())/4</f>
        <v>38.48451000647496</v>
      </c>
      <c r="E6" s="12">
        <v>6</v>
      </c>
      <c r="F6" s="12">
        <v>14.8</v>
      </c>
      <c r="G6" s="3">
        <f t="shared" si="0"/>
        <v>172.0336137105771</v>
      </c>
      <c r="I6" s="12">
        <f t="shared" si="4"/>
        <v>12000</v>
      </c>
      <c r="J6" s="12" t="s">
        <v>53</v>
      </c>
      <c r="K6" s="12">
        <v>500</v>
      </c>
      <c r="L6" s="12">
        <v>75</v>
      </c>
      <c r="M6" s="12">
        <f t="shared" si="1"/>
        <v>37500</v>
      </c>
      <c r="O6" s="12">
        <f t="shared" si="5"/>
        <v>16000</v>
      </c>
      <c r="P6" s="12" t="s">
        <v>15</v>
      </c>
      <c r="Q6" s="12">
        <v>500</v>
      </c>
      <c r="R6" s="12">
        <v>100</v>
      </c>
      <c r="S6" s="12">
        <f t="shared" si="2"/>
        <v>50000</v>
      </c>
      <c r="U6" s="12">
        <v>24000</v>
      </c>
      <c r="V6" s="12" t="s">
        <v>16</v>
      </c>
      <c r="W6" s="12">
        <v>500</v>
      </c>
      <c r="X6" s="12">
        <v>150</v>
      </c>
      <c r="Y6" s="12">
        <f t="shared" si="3"/>
        <v>75000</v>
      </c>
      <c r="AA6" s="12">
        <v>1500</v>
      </c>
      <c r="AB6" s="12" t="s">
        <v>85</v>
      </c>
      <c r="AC6" s="12">
        <v>150</v>
      </c>
      <c r="AD6" s="12">
        <v>25</v>
      </c>
      <c r="AE6" s="12">
        <v>3750</v>
      </c>
    </row>
    <row r="7" spans="1:31" ht="12.75">
      <c r="A7" s="12">
        <v>10</v>
      </c>
      <c r="B7" s="12">
        <v>8</v>
      </c>
      <c r="C7" s="3">
        <f>((B7^2)*PI())/4</f>
        <v>50.26548245743669</v>
      </c>
      <c r="E7" s="12">
        <v>10</v>
      </c>
      <c r="F7" s="12">
        <v>17.5</v>
      </c>
      <c r="G7" s="3">
        <f t="shared" si="0"/>
        <v>240.52818754046854</v>
      </c>
      <c r="I7" s="12">
        <f t="shared" si="4"/>
        <v>15000</v>
      </c>
      <c r="J7" s="12" t="s">
        <v>54</v>
      </c>
      <c r="K7" s="12">
        <v>600</v>
      </c>
      <c r="L7" s="12">
        <v>75</v>
      </c>
      <c r="M7" s="12">
        <f t="shared" si="1"/>
        <v>45000</v>
      </c>
      <c r="O7" s="12">
        <f t="shared" si="5"/>
        <v>20000</v>
      </c>
      <c r="P7" s="12" t="s">
        <v>17</v>
      </c>
      <c r="Q7" s="12">
        <v>600</v>
      </c>
      <c r="R7" s="12">
        <v>100</v>
      </c>
      <c r="S7" s="12">
        <f t="shared" si="2"/>
        <v>60000</v>
      </c>
      <c r="U7" s="12">
        <v>30000</v>
      </c>
      <c r="V7" s="12" t="s">
        <v>18</v>
      </c>
      <c r="W7" s="12">
        <v>600</v>
      </c>
      <c r="X7" s="12">
        <v>150</v>
      </c>
      <c r="Y7" s="12">
        <f t="shared" si="3"/>
        <v>90000</v>
      </c>
      <c r="AA7" s="12">
        <v>2250</v>
      </c>
      <c r="AB7" s="12" t="s">
        <v>86</v>
      </c>
      <c r="AC7" s="12">
        <v>200</v>
      </c>
      <c r="AD7" s="12">
        <v>25</v>
      </c>
      <c r="AE7" s="12">
        <v>5000</v>
      </c>
    </row>
    <row r="8" spans="1:31" ht="12.75">
      <c r="A8" s="12">
        <v>16</v>
      </c>
      <c r="B8" s="12">
        <v>9.5</v>
      </c>
      <c r="C8" s="3">
        <f aca="true" t="shared" si="6" ref="C8:C17">(B8^2*PI())/4</f>
        <v>70.8821842466197</v>
      </c>
      <c r="E8" s="12">
        <v>16</v>
      </c>
      <c r="F8" s="12">
        <v>21.5</v>
      </c>
      <c r="G8" s="3">
        <f t="shared" si="0"/>
        <v>363.05030103047045</v>
      </c>
      <c r="I8" s="12">
        <f t="shared" si="4"/>
        <v>18000</v>
      </c>
      <c r="J8" s="12" t="s">
        <v>55</v>
      </c>
      <c r="K8" s="12">
        <v>800</v>
      </c>
      <c r="L8" s="12">
        <v>75</v>
      </c>
      <c r="M8" s="12">
        <f t="shared" si="1"/>
        <v>60000</v>
      </c>
      <c r="O8" s="12">
        <f t="shared" si="5"/>
        <v>24000</v>
      </c>
      <c r="P8" s="12" t="s">
        <v>19</v>
      </c>
      <c r="Q8" s="12">
        <v>800</v>
      </c>
      <c r="R8" s="12">
        <v>100</v>
      </c>
      <c r="S8" s="12">
        <f t="shared" si="2"/>
        <v>80000</v>
      </c>
      <c r="U8" s="12">
        <v>36000</v>
      </c>
      <c r="V8" s="12" t="s">
        <v>20</v>
      </c>
      <c r="W8" s="12">
        <v>800</v>
      </c>
      <c r="X8" s="12">
        <v>150</v>
      </c>
      <c r="Y8" s="12">
        <f t="shared" si="3"/>
        <v>120000</v>
      </c>
      <c r="AA8" s="12">
        <v>2250</v>
      </c>
      <c r="AB8" s="12" t="s">
        <v>87</v>
      </c>
      <c r="AC8" s="12">
        <v>250</v>
      </c>
      <c r="AD8" s="12">
        <v>25</v>
      </c>
      <c r="AE8" s="12">
        <v>6250</v>
      </c>
    </row>
    <row r="9" spans="1:31" ht="12.75">
      <c r="A9" s="12">
        <v>25</v>
      </c>
      <c r="B9" s="12">
        <v>11.6</v>
      </c>
      <c r="C9" s="3">
        <f t="shared" si="6"/>
        <v>105.68317686676065</v>
      </c>
      <c r="E9" s="12">
        <v>25</v>
      </c>
      <c r="F9" s="12">
        <v>26.2</v>
      </c>
      <c r="G9" s="3">
        <f t="shared" si="0"/>
        <v>539.1287152825444</v>
      </c>
      <c r="I9" s="12">
        <f t="shared" si="4"/>
        <v>24000</v>
      </c>
      <c r="J9" s="12" t="s">
        <v>56</v>
      </c>
      <c r="K9" s="12">
        <v>1000</v>
      </c>
      <c r="L9" s="12">
        <v>75</v>
      </c>
      <c r="M9" s="12">
        <f t="shared" si="1"/>
        <v>75000</v>
      </c>
      <c r="O9" s="12">
        <f t="shared" si="5"/>
        <v>32000</v>
      </c>
      <c r="P9" s="12" t="s">
        <v>22</v>
      </c>
      <c r="Q9" s="12">
        <v>1000</v>
      </c>
      <c r="R9" s="12">
        <v>100</v>
      </c>
      <c r="S9" s="12">
        <f t="shared" si="2"/>
        <v>100000</v>
      </c>
      <c r="U9" s="12">
        <v>48000</v>
      </c>
      <c r="V9" s="12" t="s">
        <v>21</v>
      </c>
      <c r="W9" s="12">
        <v>1000</v>
      </c>
      <c r="X9" s="12">
        <v>150</v>
      </c>
      <c r="Y9" s="12">
        <f t="shared" si="3"/>
        <v>150000</v>
      </c>
      <c r="AA9" s="12">
        <v>3750</v>
      </c>
      <c r="AB9" s="12" t="s">
        <v>88</v>
      </c>
      <c r="AC9" s="12">
        <v>300</v>
      </c>
      <c r="AD9" s="12">
        <v>25</v>
      </c>
      <c r="AE9" s="12">
        <v>7500</v>
      </c>
    </row>
    <row r="10" spans="1:31" ht="12.75">
      <c r="A10" s="12">
        <v>35</v>
      </c>
      <c r="B10" s="12">
        <v>12.9</v>
      </c>
      <c r="C10" s="3">
        <f t="shared" si="6"/>
        <v>130.69810837096938</v>
      </c>
      <c r="E10" s="12">
        <v>35</v>
      </c>
      <c r="F10" s="12">
        <v>30.2</v>
      </c>
      <c r="G10" s="3">
        <f t="shared" si="0"/>
        <v>716.3145409450087</v>
      </c>
      <c r="I10" s="12">
        <f t="shared" si="4"/>
        <v>30000</v>
      </c>
      <c r="K10" s="12" t="s">
        <v>106</v>
      </c>
      <c r="O10" s="12">
        <f t="shared" si="5"/>
        <v>40000</v>
      </c>
      <c r="Q10" s="12" t="s">
        <v>106</v>
      </c>
      <c r="U10" s="12">
        <v>60000</v>
      </c>
      <c r="W10" s="12" t="s">
        <v>106</v>
      </c>
      <c r="AA10" s="12">
        <v>4500</v>
      </c>
      <c r="AB10" s="25"/>
      <c r="AC10" s="12" t="s">
        <v>106</v>
      </c>
      <c r="AD10" s="25"/>
      <c r="AE10" s="25"/>
    </row>
    <row r="11" spans="1:40" ht="12.75">
      <c r="A11" s="12">
        <v>50</v>
      </c>
      <c r="B11" s="12">
        <v>15.3</v>
      </c>
      <c r="C11" s="3">
        <f t="shared" si="6"/>
        <v>183.85385606970868</v>
      </c>
      <c r="E11" s="12">
        <v>50</v>
      </c>
      <c r="F11" s="12">
        <v>35.6</v>
      </c>
      <c r="G11" s="3">
        <f t="shared" si="0"/>
        <v>995.3822163633902</v>
      </c>
      <c r="I11" s="12">
        <v>1000000</v>
      </c>
      <c r="O11" s="12">
        <v>1000000</v>
      </c>
      <c r="U11" s="12">
        <v>1000000</v>
      </c>
      <c r="AA11" s="12">
        <v>1000000</v>
      </c>
      <c r="AB11" s="25"/>
      <c r="AC11" s="25"/>
      <c r="AD11" s="25"/>
      <c r="AE11" s="25"/>
      <c r="AG11" s="55" t="s">
        <v>91</v>
      </c>
      <c r="AH11" s="57"/>
      <c r="AJ11" s="55" t="s">
        <v>89</v>
      </c>
      <c r="AK11" s="57"/>
      <c r="AM11" s="55" t="s">
        <v>90</v>
      </c>
      <c r="AN11" s="57"/>
    </row>
    <row r="12" spans="1:40" ht="12.75">
      <c r="A12" s="12">
        <v>70</v>
      </c>
      <c r="B12" s="12">
        <v>17.1</v>
      </c>
      <c r="C12" s="3">
        <f t="shared" si="6"/>
        <v>229.65827695904787</v>
      </c>
      <c r="E12" s="12">
        <v>70</v>
      </c>
      <c r="F12" s="12">
        <v>40.4</v>
      </c>
      <c r="G12" s="3">
        <f t="shared" si="0"/>
        <v>1281.895466370779</v>
      </c>
      <c r="Q12"/>
      <c r="R12"/>
      <c r="U12" s="58" t="s">
        <v>58</v>
      </c>
      <c r="V12" s="58"/>
      <c r="W12" s="58"/>
      <c r="X12" s="4"/>
      <c r="AA12" s="58" t="s">
        <v>64</v>
      </c>
      <c r="AB12" s="58"/>
      <c r="AC12" s="58"/>
      <c r="AD12" s="58"/>
      <c r="AE12" s="58"/>
      <c r="AG12" s="11" t="s">
        <v>6</v>
      </c>
      <c r="AH12" s="11" t="s">
        <v>4</v>
      </c>
      <c r="AJ12" s="11" t="s">
        <v>6</v>
      </c>
      <c r="AK12" s="11" t="s">
        <v>4</v>
      </c>
      <c r="AM12" s="11" t="s">
        <v>6</v>
      </c>
      <c r="AN12" s="11" t="s">
        <v>4</v>
      </c>
    </row>
    <row r="13" spans="1:40" ht="12.75">
      <c r="A13" s="12">
        <v>95</v>
      </c>
      <c r="B13" s="12">
        <v>19.6</v>
      </c>
      <c r="C13" s="3">
        <f t="shared" si="6"/>
        <v>301.7185584507638</v>
      </c>
      <c r="E13" s="12">
        <v>95</v>
      </c>
      <c r="F13" s="12">
        <v>45.8</v>
      </c>
      <c r="G13" s="3">
        <f t="shared" si="0"/>
        <v>1647.4826034690234</v>
      </c>
      <c r="I13" s="58" t="s">
        <v>29</v>
      </c>
      <c r="J13" s="58"/>
      <c r="K13" s="58"/>
      <c r="M13" s="58" t="s">
        <v>29</v>
      </c>
      <c r="N13" s="58"/>
      <c r="O13" s="58"/>
      <c r="Q13" s="58" t="s">
        <v>29</v>
      </c>
      <c r="R13" s="58"/>
      <c r="S13" s="58"/>
      <c r="U13" s="7" t="s">
        <v>0</v>
      </c>
      <c r="V13" s="7" t="s">
        <v>1</v>
      </c>
      <c r="W13" s="7" t="s">
        <v>6</v>
      </c>
      <c r="X13" s="4"/>
      <c r="AA13" s="7" t="s">
        <v>24</v>
      </c>
      <c r="AB13" s="7" t="s">
        <v>82</v>
      </c>
      <c r="AC13" s="7" t="s">
        <v>7</v>
      </c>
      <c r="AD13" s="7" t="s">
        <v>8</v>
      </c>
      <c r="AE13" s="7" t="s">
        <v>23</v>
      </c>
      <c r="AG13" s="13">
        <v>0</v>
      </c>
      <c r="AH13" s="12" t="s">
        <v>36</v>
      </c>
      <c r="AJ13" s="13">
        <v>0</v>
      </c>
      <c r="AK13" s="12" t="s">
        <v>36</v>
      </c>
      <c r="AM13" s="13">
        <v>0</v>
      </c>
      <c r="AN13" s="12" t="s">
        <v>36</v>
      </c>
    </row>
    <row r="14" spans="1:40" ht="12.75">
      <c r="A14" s="12">
        <v>120</v>
      </c>
      <c r="B14" s="12">
        <v>21.5</v>
      </c>
      <c r="C14" s="3">
        <f t="shared" si="6"/>
        <v>363.05030103047045</v>
      </c>
      <c r="E14" s="12">
        <v>120</v>
      </c>
      <c r="F14" s="12">
        <v>50.8</v>
      </c>
      <c r="G14" s="3">
        <f t="shared" si="0"/>
        <v>2026.8299163899908</v>
      </c>
      <c r="I14" s="55" t="s">
        <v>48</v>
      </c>
      <c r="J14" s="56"/>
      <c r="K14" s="57"/>
      <c r="M14" s="55" t="s">
        <v>49</v>
      </c>
      <c r="N14" s="56"/>
      <c r="O14" s="57"/>
      <c r="Q14" s="55" t="s">
        <v>94</v>
      </c>
      <c r="R14" s="56"/>
      <c r="S14" s="57"/>
      <c r="U14" s="12">
        <v>1.5</v>
      </c>
      <c r="V14" s="12">
        <v>8.5</v>
      </c>
      <c r="W14" s="3">
        <f aca="true" t="shared" si="7" ref="W14:W28">(V14^2*PI())/4</f>
        <v>56.74501730546564</v>
      </c>
      <c r="X14" s="4"/>
      <c r="AA14" s="24">
        <v>0</v>
      </c>
      <c r="AB14" s="24" t="s">
        <v>65</v>
      </c>
      <c r="AC14" s="24">
        <v>50</v>
      </c>
      <c r="AD14" s="24">
        <v>50</v>
      </c>
      <c r="AE14" s="24">
        <f>AC14*AD14</f>
        <v>2500</v>
      </c>
      <c r="AG14" s="12">
        <v>106.65</v>
      </c>
      <c r="AH14" s="12" t="s">
        <v>37</v>
      </c>
      <c r="AJ14" s="12">
        <v>137.62</v>
      </c>
      <c r="AK14" s="12" t="s">
        <v>37</v>
      </c>
      <c r="AM14" s="12">
        <v>182.34</v>
      </c>
      <c r="AN14" s="12" t="s">
        <v>37</v>
      </c>
    </row>
    <row r="15" spans="1:40" ht="12.75">
      <c r="A15" s="12">
        <v>150</v>
      </c>
      <c r="B15" s="12">
        <v>24</v>
      </c>
      <c r="C15" s="3">
        <f t="shared" si="6"/>
        <v>452.3893421169302</v>
      </c>
      <c r="E15" s="12">
        <v>150</v>
      </c>
      <c r="F15" s="12">
        <v>56.6</v>
      </c>
      <c r="G15" s="3">
        <f t="shared" si="0"/>
        <v>2516.0701403335293</v>
      </c>
      <c r="I15" s="6" t="s">
        <v>0</v>
      </c>
      <c r="J15" s="6" t="s">
        <v>1</v>
      </c>
      <c r="K15" s="6" t="s">
        <v>6</v>
      </c>
      <c r="M15" s="6" t="s">
        <v>0</v>
      </c>
      <c r="N15" s="6" t="s">
        <v>1</v>
      </c>
      <c r="O15" s="6" t="s">
        <v>6</v>
      </c>
      <c r="Q15" s="6" t="s">
        <v>93</v>
      </c>
      <c r="R15" s="6" t="s">
        <v>1</v>
      </c>
      <c r="S15" s="6" t="s">
        <v>6</v>
      </c>
      <c r="U15" s="12">
        <v>2.5</v>
      </c>
      <c r="V15" s="12">
        <v>9.6</v>
      </c>
      <c r="W15" s="3">
        <f t="shared" si="7"/>
        <v>72.38229473870884</v>
      </c>
      <c r="X15" s="4"/>
      <c r="AA15" s="24">
        <v>1500</v>
      </c>
      <c r="AB15" s="24" t="s">
        <v>76</v>
      </c>
      <c r="AC15" s="24">
        <v>75</v>
      </c>
      <c r="AD15" s="24">
        <v>50</v>
      </c>
      <c r="AE15" s="24">
        <f aca="true" t="shared" si="8" ref="AE15:AE20">AC15*AD15</f>
        <v>3750</v>
      </c>
      <c r="AG15" s="12">
        <v>172.78</v>
      </c>
      <c r="AH15" s="12" t="s">
        <v>38</v>
      </c>
      <c r="AJ15" s="12">
        <v>222.95</v>
      </c>
      <c r="AK15" s="12" t="s">
        <v>38</v>
      </c>
      <c r="AM15" s="12">
        <v>295.41</v>
      </c>
      <c r="AN15" s="12" t="s">
        <v>38</v>
      </c>
    </row>
    <row r="16" spans="1:40" ht="12.75">
      <c r="A16" s="12">
        <v>185</v>
      </c>
      <c r="B16" s="12">
        <v>26.2</v>
      </c>
      <c r="C16" s="3">
        <f t="shared" si="6"/>
        <v>539.1287152825444</v>
      </c>
      <c r="E16" s="12">
        <v>185</v>
      </c>
      <c r="F16" s="12">
        <v>62</v>
      </c>
      <c r="G16" s="3">
        <f t="shared" si="0"/>
        <v>3019.0705400997913</v>
      </c>
      <c r="I16" s="12">
        <v>0.5</v>
      </c>
      <c r="J16" s="12">
        <v>5.45</v>
      </c>
      <c r="K16" s="3">
        <f>(J16^2*PI())/4</f>
        <v>23.328288948312707</v>
      </c>
      <c r="M16" s="12">
        <v>0.5</v>
      </c>
      <c r="N16" s="12">
        <v>5.74</v>
      </c>
      <c r="O16" s="3">
        <f>(N16^2*PI())/4</f>
        <v>25.876984528353766</v>
      </c>
      <c r="Q16" s="12" t="s">
        <v>95</v>
      </c>
      <c r="R16" s="12">
        <v>9.5</v>
      </c>
      <c r="S16" s="3">
        <f>(R16^2*PI())/4</f>
        <v>70.8821842466197</v>
      </c>
      <c r="U16" s="12">
        <v>4</v>
      </c>
      <c r="V16" s="12">
        <v>11.5</v>
      </c>
      <c r="W16" s="3">
        <f t="shared" si="7"/>
        <v>103.86890710931253</v>
      </c>
      <c r="X16" s="4"/>
      <c r="AA16" s="12">
        <v>2250</v>
      </c>
      <c r="AB16" s="12" t="s">
        <v>66</v>
      </c>
      <c r="AC16" s="12">
        <v>100</v>
      </c>
      <c r="AD16" s="12">
        <v>50</v>
      </c>
      <c r="AE16" s="24">
        <f t="shared" si="8"/>
        <v>5000</v>
      </c>
      <c r="AG16" s="12">
        <v>407.28</v>
      </c>
      <c r="AH16" s="12" t="s">
        <v>39</v>
      </c>
      <c r="AJ16" s="12">
        <v>525.52</v>
      </c>
      <c r="AK16" s="12" t="s">
        <v>39</v>
      </c>
      <c r="AM16" s="12">
        <v>696.32</v>
      </c>
      <c r="AN16" s="12" t="s">
        <v>39</v>
      </c>
    </row>
    <row r="17" spans="1:40" ht="12.75">
      <c r="A17" s="12">
        <v>240</v>
      </c>
      <c r="B17" s="12">
        <v>29.8</v>
      </c>
      <c r="C17" s="3">
        <f t="shared" si="6"/>
        <v>697.46498502347</v>
      </c>
      <c r="E17" s="12">
        <v>240</v>
      </c>
      <c r="F17" s="12">
        <v>70.5</v>
      </c>
      <c r="G17" s="3">
        <f t="shared" si="0"/>
        <v>3903.6252216261673</v>
      </c>
      <c r="I17" s="12">
        <v>0.75</v>
      </c>
      <c r="J17" s="12">
        <v>5.99</v>
      </c>
      <c r="K17" s="3">
        <f>(J17^2*PI())/4</f>
        <v>28.18016464251679</v>
      </c>
      <c r="M17" s="12">
        <v>0.75</v>
      </c>
      <c r="N17" s="12">
        <v>6.32</v>
      </c>
      <c r="O17" s="3">
        <f>(N17^2*PI())/4</f>
        <v>31.370687601686242</v>
      </c>
      <c r="Q17" s="12" t="s">
        <v>96</v>
      </c>
      <c r="R17" s="12">
        <v>10.94</v>
      </c>
      <c r="S17" s="3">
        <f>(R17^2*PI())/4</f>
        <v>93.99927962879482</v>
      </c>
      <c r="U17" s="12">
        <v>6</v>
      </c>
      <c r="V17" s="12">
        <v>12.7</v>
      </c>
      <c r="W17" s="3">
        <f t="shared" si="7"/>
        <v>126.67686977437442</v>
      </c>
      <c r="X17" s="4"/>
      <c r="AA17" s="12">
        <v>3000</v>
      </c>
      <c r="AB17" s="12" t="s">
        <v>69</v>
      </c>
      <c r="AC17" s="12">
        <v>150</v>
      </c>
      <c r="AD17" s="12">
        <v>50</v>
      </c>
      <c r="AE17" s="24">
        <f t="shared" si="8"/>
        <v>7500</v>
      </c>
      <c r="AG17" s="12">
        <v>671.32</v>
      </c>
      <c r="AH17" s="12" t="s">
        <v>40</v>
      </c>
      <c r="AJ17" s="12">
        <v>866.22</v>
      </c>
      <c r="AK17" s="12" t="s">
        <v>40</v>
      </c>
      <c r="AM17" s="12">
        <v>1147.75</v>
      </c>
      <c r="AN17" s="12" t="s">
        <v>40</v>
      </c>
    </row>
    <row r="18" spans="1:40" ht="12.75">
      <c r="A18" s="12">
        <v>300</v>
      </c>
      <c r="B18" s="12"/>
      <c r="C18" s="3"/>
      <c r="E18" s="12">
        <v>300</v>
      </c>
      <c r="F18" s="12"/>
      <c r="G18" s="3"/>
      <c r="I18" s="12">
        <v>1</v>
      </c>
      <c r="J18" s="12">
        <v>6.31</v>
      </c>
      <c r="K18" s="3">
        <f>(J18^2*PI())/4</f>
        <v>31.271491813649135</v>
      </c>
      <c r="M18" s="12">
        <v>1</v>
      </c>
      <c r="N18" s="12">
        <v>6.67</v>
      </c>
      <c r="O18" s="3">
        <f>(N18^2*PI())/4</f>
        <v>34.941500351572735</v>
      </c>
      <c r="Q18" s="12" t="s">
        <v>97</v>
      </c>
      <c r="R18" s="12">
        <v>12.37</v>
      </c>
      <c r="S18" s="3">
        <f>(R18^2*PI())/4</f>
        <v>120.179192228771</v>
      </c>
      <c r="U18" s="12">
        <v>10</v>
      </c>
      <c r="V18" s="12">
        <v>14.8</v>
      </c>
      <c r="W18" s="3">
        <f t="shared" si="7"/>
        <v>172.0336137105771</v>
      </c>
      <c r="X18" s="4"/>
      <c r="AA18" s="12">
        <v>4500</v>
      </c>
      <c r="AB18" s="12" t="s">
        <v>73</v>
      </c>
      <c r="AC18" s="12">
        <v>200</v>
      </c>
      <c r="AD18" s="12">
        <v>50</v>
      </c>
      <c r="AE18" s="24">
        <f t="shared" si="8"/>
        <v>10000</v>
      </c>
      <c r="AG18" s="12">
        <v>957.46</v>
      </c>
      <c r="AH18" s="12" t="s">
        <v>41</v>
      </c>
      <c r="AJ18" s="12">
        <v>1235.44</v>
      </c>
      <c r="AK18" s="12" t="s">
        <v>41</v>
      </c>
      <c r="AM18" s="12">
        <v>1636.96</v>
      </c>
      <c r="AN18" s="12" t="s">
        <v>41</v>
      </c>
    </row>
    <row r="19" spans="1:40" ht="12.75">
      <c r="A19" s="12">
        <v>400</v>
      </c>
      <c r="B19" s="12"/>
      <c r="C19" s="3"/>
      <c r="I19" s="12">
        <v>1.5</v>
      </c>
      <c r="J19" s="12">
        <v>6.95</v>
      </c>
      <c r="K19" s="3">
        <f>(J19^2*PI())/4</f>
        <v>37.936694787505246</v>
      </c>
      <c r="M19" s="12">
        <v>1.5</v>
      </c>
      <c r="N19" s="12">
        <v>7.36</v>
      </c>
      <c r="O19" s="3">
        <f>(N19^2*PI())/4</f>
        <v>42.54470435197442</v>
      </c>
      <c r="Q19" s="12" t="s">
        <v>98</v>
      </c>
      <c r="R19" s="12">
        <v>13.81</v>
      </c>
      <c r="S19" s="3">
        <f>(R19^2*PI())/4</f>
        <v>149.7880746703241</v>
      </c>
      <c r="U19" s="12">
        <v>16</v>
      </c>
      <c r="V19" s="12">
        <v>18.2</v>
      </c>
      <c r="W19" s="3">
        <f t="shared" si="7"/>
        <v>260.15528764377075</v>
      </c>
      <c r="X19" s="4"/>
      <c r="AA19" s="12">
        <v>6000</v>
      </c>
      <c r="AB19" s="12" t="s">
        <v>77</v>
      </c>
      <c r="AC19" s="12">
        <v>250</v>
      </c>
      <c r="AD19" s="12">
        <v>50</v>
      </c>
      <c r="AE19" s="24">
        <f t="shared" si="8"/>
        <v>12500</v>
      </c>
      <c r="AG19" s="12">
        <v>1478.25</v>
      </c>
      <c r="AH19" s="12" t="s">
        <v>42</v>
      </c>
      <c r="AJ19" s="12">
        <v>1907.42</v>
      </c>
      <c r="AK19" s="12" t="s">
        <v>42</v>
      </c>
      <c r="AM19" s="12">
        <v>2527.33</v>
      </c>
      <c r="AN19" s="12" t="s">
        <v>42</v>
      </c>
    </row>
    <row r="20" spans="1:40" ht="12.75">
      <c r="A20" s="12">
        <v>500</v>
      </c>
      <c r="B20" s="12"/>
      <c r="C20" s="3"/>
      <c r="I20" s="12">
        <v>2.5</v>
      </c>
      <c r="J20" s="12">
        <v>8.77</v>
      </c>
      <c r="K20" s="3">
        <f>(J20^2*PI())/4</f>
        <v>60.407250401571595</v>
      </c>
      <c r="M20" s="12">
        <v>2.5</v>
      </c>
      <c r="N20" s="12">
        <v>9.33</v>
      </c>
      <c r="O20" s="3">
        <f>(N20^2*PI())/4</f>
        <v>68.36804618576814</v>
      </c>
      <c r="Q20" s="12" t="s">
        <v>99</v>
      </c>
      <c r="R20" s="12">
        <v>15.25</v>
      </c>
      <c r="S20" s="3">
        <f>(R20^2*PI())/4</f>
        <v>182.65416037511906</v>
      </c>
      <c r="U20" s="12">
        <v>25</v>
      </c>
      <c r="V20" s="12">
        <v>22</v>
      </c>
      <c r="W20" s="3">
        <f t="shared" si="7"/>
        <v>380.132711084365</v>
      </c>
      <c r="X20" s="4"/>
      <c r="AA20" s="28">
        <v>7500</v>
      </c>
      <c r="AB20" s="12" t="s">
        <v>74</v>
      </c>
      <c r="AC20" s="12">
        <v>300</v>
      </c>
      <c r="AD20" s="12">
        <v>50</v>
      </c>
      <c r="AE20" s="24">
        <f t="shared" si="8"/>
        <v>15000</v>
      </c>
      <c r="AG20" s="12">
        <v>1977.39</v>
      </c>
      <c r="AH20" s="12" t="s">
        <v>43</v>
      </c>
      <c r="AJ20" s="12">
        <v>2551.48</v>
      </c>
      <c r="AK20" s="12" t="s">
        <v>43</v>
      </c>
      <c r="AM20" s="12">
        <v>3380.71</v>
      </c>
      <c r="AN20" s="12" t="s">
        <v>43</v>
      </c>
    </row>
    <row r="21" spans="1:40" ht="12.75">
      <c r="A21" s="12">
        <v>630</v>
      </c>
      <c r="B21" s="12"/>
      <c r="C21" s="3"/>
      <c r="Q21"/>
      <c r="R21"/>
      <c r="U21" s="12">
        <v>35</v>
      </c>
      <c r="V21" s="12">
        <v>24.9</v>
      </c>
      <c r="W21" s="3">
        <f t="shared" si="7"/>
        <v>486.95471528805183</v>
      </c>
      <c r="X21" s="4"/>
      <c r="AA21" s="28">
        <v>9000</v>
      </c>
      <c r="AB21" s="25"/>
      <c r="AC21" s="12" t="s">
        <v>106</v>
      </c>
      <c r="AD21" s="25"/>
      <c r="AE21" s="26"/>
      <c r="AG21" s="12">
        <v>2546.02</v>
      </c>
      <c r="AH21" s="12" t="s">
        <v>106</v>
      </c>
      <c r="AJ21" s="12">
        <v>3285.19</v>
      </c>
      <c r="AK21" s="12" t="s">
        <v>106</v>
      </c>
      <c r="AM21" s="12">
        <v>4352.88</v>
      </c>
      <c r="AN21" s="12" t="s">
        <v>106</v>
      </c>
    </row>
    <row r="22" spans="1:40" ht="12.75">
      <c r="A22" s="12">
        <v>800</v>
      </c>
      <c r="B22" s="12"/>
      <c r="C22" s="3"/>
      <c r="Q22"/>
      <c r="R22"/>
      <c r="U22" s="12">
        <v>50</v>
      </c>
      <c r="V22" s="12">
        <v>30.3</v>
      </c>
      <c r="W22" s="3">
        <f t="shared" si="7"/>
        <v>721.0661998335634</v>
      </c>
      <c r="X22" s="4"/>
      <c r="AA22" s="12">
        <v>1000000</v>
      </c>
      <c r="AB22" s="25"/>
      <c r="AC22" s="25"/>
      <c r="AD22" s="25"/>
      <c r="AE22" s="26"/>
      <c r="AG22" s="12">
        <v>4001.54</v>
      </c>
      <c r="AH22" s="12" t="s">
        <v>106</v>
      </c>
      <c r="AJ22" s="12">
        <v>5163.28</v>
      </c>
      <c r="AK22" s="12" t="s">
        <v>106</v>
      </c>
      <c r="AM22" s="12">
        <v>6841.34</v>
      </c>
      <c r="AN22" s="12" t="s">
        <v>106</v>
      </c>
    </row>
    <row r="23" spans="1:40" ht="12.75">
      <c r="A23" s="12">
        <v>1000</v>
      </c>
      <c r="B23" s="12"/>
      <c r="C23" s="3"/>
      <c r="Q23"/>
      <c r="R23"/>
      <c r="U23" s="12">
        <v>70</v>
      </c>
      <c r="V23" s="12">
        <v>33.8</v>
      </c>
      <c r="W23" s="3">
        <f t="shared" si="7"/>
        <v>897.2702777917807</v>
      </c>
      <c r="X23" s="4"/>
      <c r="AA23" s="59" t="s">
        <v>64</v>
      </c>
      <c r="AB23" s="59"/>
      <c r="AC23" s="59"/>
      <c r="AD23" s="59"/>
      <c r="AE23" s="59"/>
      <c r="AG23" s="12">
        <v>5780.21</v>
      </c>
      <c r="AH23" s="12" t="s">
        <v>106</v>
      </c>
      <c r="AJ23" s="12">
        <v>7458.34</v>
      </c>
      <c r="AK23" s="12" t="s">
        <v>106</v>
      </c>
      <c r="AM23" s="12">
        <v>9882.3</v>
      </c>
      <c r="AN23" s="12" t="s">
        <v>106</v>
      </c>
    </row>
    <row r="24" spans="21:39" ht="12.75">
      <c r="U24" s="12">
        <v>95</v>
      </c>
      <c r="V24" s="12">
        <v>38.4</v>
      </c>
      <c r="W24" s="3">
        <f t="shared" si="7"/>
        <v>1158.1167158193414</v>
      </c>
      <c r="X24" s="4"/>
      <c r="AA24" s="7" t="s">
        <v>24</v>
      </c>
      <c r="AB24" s="7" t="s">
        <v>82</v>
      </c>
      <c r="AC24" s="7" t="s">
        <v>7</v>
      </c>
      <c r="AD24" s="7" t="s">
        <v>8</v>
      </c>
      <c r="AE24" s="7" t="s">
        <v>23</v>
      </c>
      <c r="AG24" s="12">
        <v>100000</v>
      </c>
      <c r="AJ24" s="12">
        <v>100000</v>
      </c>
      <c r="AM24" s="12">
        <v>100000</v>
      </c>
    </row>
    <row r="25" spans="1:31" ht="12.75">
      <c r="A25" s="58" t="s">
        <v>25</v>
      </c>
      <c r="B25" s="58"/>
      <c r="C25" s="58"/>
      <c r="E25" s="58" t="s">
        <v>25</v>
      </c>
      <c r="F25" s="58"/>
      <c r="G25" s="58"/>
      <c r="I25" s="55" t="s">
        <v>25</v>
      </c>
      <c r="J25" s="56"/>
      <c r="K25" s="57"/>
      <c r="L25" s="4"/>
      <c r="M25" s="58" t="s">
        <v>25</v>
      </c>
      <c r="N25" s="58"/>
      <c r="O25" s="58"/>
      <c r="Q25" s="58" t="s">
        <v>25</v>
      </c>
      <c r="R25" s="58"/>
      <c r="S25" s="58"/>
      <c r="T25" s="8"/>
      <c r="U25" s="12">
        <v>120</v>
      </c>
      <c r="V25" s="12">
        <v>42.4</v>
      </c>
      <c r="W25" s="3">
        <f t="shared" si="7"/>
        <v>1411.9574022293966</v>
      </c>
      <c r="X25" s="4"/>
      <c r="Z25" s="8"/>
      <c r="AA25" s="28">
        <v>0</v>
      </c>
      <c r="AB25" s="12" t="s">
        <v>78</v>
      </c>
      <c r="AC25" s="12">
        <v>75</v>
      </c>
      <c r="AD25" s="12">
        <v>75</v>
      </c>
      <c r="AE25" s="12">
        <f aca="true" t="shared" si="9" ref="AE25:AE30">AC25*AD25</f>
        <v>5625</v>
      </c>
    </row>
    <row r="26" spans="1:31" ht="12.75">
      <c r="A26" s="55" t="s">
        <v>47</v>
      </c>
      <c r="B26" s="56"/>
      <c r="C26" s="57"/>
      <c r="E26" s="55">
        <v>0.75</v>
      </c>
      <c r="F26" s="56"/>
      <c r="G26" s="57"/>
      <c r="I26" s="55" t="s">
        <v>44</v>
      </c>
      <c r="J26" s="56"/>
      <c r="K26" s="57"/>
      <c r="L26" s="4"/>
      <c r="M26" s="55" t="s">
        <v>45</v>
      </c>
      <c r="N26" s="56"/>
      <c r="O26" s="57"/>
      <c r="Q26" s="55" t="s">
        <v>46</v>
      </c>
      <c r="R26" s="56"/>
      <c r="S26" s="57"/>
      <c r="T26" s="8"/>
      <c r="U26" s="12">
        <v>150</v>
      </c>
      <c r="V26" s="12">
        <v>47.1</v>
      </c>
      <c r="W26" s="3">
        <f t="shared" si="7"/>
        <v>1742.3351396625335</v>
      </c>
      <c r="X26" s="4"/>
      <c r="Z26" s="8"/>
      <c r="AA26" s="28">
        <v>3375</v>
      </c>
      <c r="AB26" s="12" t="s">
        <v>67</v>
      </c>
      <c r="AC26" s="12">
        <v>100</v>
      </c>
      <c r="AD26" s="12">
        <v>75</v>
      </c>
      <c r="AE26" s="12">
        <f t="shared" si="9"/>
        <v>7500</v>
      </c>
    </row>
    <row r="27" spans="1:31" ht="12.75">
      <c r="A27" s="6" t="s">
        <v>0</v>
      </c>
      <c r="B27" s="6" t="s">
        <v>1</v>
      </c>
      <c r="C27" s="6" t="s">
        <v>6</v>
      </c>
      <c r="E27" s="6" t="s">
        <v>0</v>
      </c>
      <c r="F27" s="6" t="s">
        <v>1</v>
      </c>
      <c r="G27" s="6" t="s">
        <v>6</v>
      </c>
      <c r="I27" s="6" t="s">
        <v>0</v>
      </c>
      <c r="J27" s="6" t="s">
        <v>1</v>
      </c>
      <c r="K27" s="6" t="s">
        <v>6</v>
      </c>
      <c r="L27" s="4"/>
      <c r="M27" s="6" t="s">
        <v>0</v>
      </c>
      <c r="N27" s="6" t="s">
        <v>1</v>
      </c>
      <c r="O27" s="6" t="s">
        <v>6</v>
      </c>
      <c r="Q27" s="6" t="s">
        <v>0</v>
      </c>
      <c r="R27" s="6" t="s">
        <v>1</v>
      </c>
      <c r="S27" s="6" t="s">
        <v>6</v>
      </c>
      <c r="T27" s="8"/>
      <c r="U27" s="12">
        <v>185</v>
      </c>
      <c r="V27" s="12">
        <v>52.4</v>
      </c>
      <c r="W27" s="3">
        <f t="shared" si="7"/>
        <v>2156.5148611301775</v>
      </c>
      <c r="X27" s="4"/>
      <c r="Z27" s="8"/>
      <c r="AA27" s="28">
        <v>4500</v>
      </c>
      <c r="AB27" s="12" t="s">
        <v>70</v>
      </c>
      <c r="AC27" s="12">
        <v>150</v>
      </c>
      <c r="AD27" s="12">
        <v>75</v>
      </c>
      <c r="AE27" s="12">
        <f t="shared" si="9"/>
        <v>11250</v>
      </c>
    </row>
    <row r="28" spans="1:31" ht="12.75">
      <c r="A28" s="12">
        <v>2</v>
      </c>
      <c r="B28" s="12">
        <v>6.2</v>
      </c>
      <c r="C28" s="3">
        <f aca="true" t="shared" si="10" ref="C28:C48">(B28^2*PI())/4</f>
        <v>30.190705400997917</v>
      </c>
      <c r="E28" s="12">
        <v>2</v>
      </c>
      <c r="F28" s="12">
        <v>6.74</v>
      </c>
      <c r="G28" s="3">
        <f aca="true" t="shared" si="11" ref="G28:G48">(F28^2*PI())/4</f>
        <v>35.67875360755392</v>
      </c>
      <c r="I28" s="12">
        <v>2</v>
      </c>
      <c r="J28" s="12">
        <v>7.06</v>
      </c>
      <c r="K28" s="3">
        <f aca="true" t="shared" si="12" ref="K28:K48">(J28^2*PI())/4</f>
        <v>39.14707189711705</v>
      </c>
      <c r="L28" s="4"/>
      <c r="M28" s="12">
        <v>2</v>
      </c>
      <c r="N28" s="12">
        <v>8.45</v>
      </c>
      <c r="O28" s="3">
        <f aca="true" t="shared" si="13" ref="O28:O48">(N28^2*PI())/4</f>
        <v>56.079392361986294</v>
      </c>
      <c r="Q28" s="12">
        <v>2</v>
      </c>
      <c r="R28" s="12">
        <v>9.52</v>
      </c>
      <c r="S28" s="3">
        <f aca="true" t="shared" si="14" ref="S28:S48">(R28^2*PI())/4</f>
        <v>71.1809497079761</v>
      </c>
      <c r="T28" s="8"/>
      <c r="U28" s="12">
        <v>240</v>
      </c>
      <c r="V28" s="12">
        <v>59.5</v>
      </c>
      <c r="W28" s="3">
        <f t="shared" si="7"/>
        <v>2780.5058479678164</v>
      </c>
      <c r="X28" s="4"/>
      <c r="Z28" s="8"/>
      <c r="AA28" s="28">
        <v>6750</v>
      </c>
      <c r="AB28" s="12" t="s">
        <v>50</v>
      </c>
      <c r="AC28" s="12">
        <v>200</v>
      </c>
      <c r="AD28" s="12">
        <v>75</v>
      </c>
      <c r="AE28" s="12">
        <f t="shared" si="9"/>
        <v>15000</v>
      </c>
    </row>
    <row r="29" spans="1:31" ht="12.75">
      <c r="A29" s="12">
        <v>3</v>
      </c>
      <c r="B29" s="12">
        <v>6.56</v>
      </c>
      <c r="C29" s="3">
        <f t="shared" si="10"/>
        <v>33.79851040438042</v>
      </c>
      <c r="E29" s="12">
        <v>3</v>
      </c>
      <c r="F29" s="12">
        <v>7.14</v>
      </c>
      <c r="G29" s="3">
        <f t="shared" si="11"/>
        <v>40.039284210736554</v>
      </c>
      <c r="I29" s="12">
        <v>3</v>
      </c>
      <c r="J29" s="12">
        <v>7.49</v>
      </c>
      <c r="K29" s="3">
        <f t="shared" si="12"/>
        <v>44.060915506413195</v>
      </c>
      <c r="L29" s="4"/>
      <c r="M29" s="12">
        <v>3</v>
      </c>
      <c r="N29" s="12">
        <v>8.99</v>
      </c>
      <c r="O29" s="3">
        <f t="shared" si="13"/>
        <v>63.47595810559812</v>
      </c>
      <c r="Q29" s="12">
        <v>3</v>
      </c>
      <c r="R29" s="12">
        <v>10.14</v>
      </c>
      <c r="S29" s="3">
        <f t="shared" si="14"/>
        <v>80.75432500126028</v>
      </c>
      <c r="T29" s="8"/>
      <c r="U29" s="12">
        <v>300</v>
      </c>
      <c r="V29" s="12"/>
      <c r="W29" s="3"/>
      <c r="X29" s="4"/>
      <c r="Z29" s="8"/>
      <c r="AA29" s="28">
        <v>9000</v>
      </c>
      <c r="AB29" s="12" t="s">
        <v>79</v>
      </c>
      <c r="AC29" s="12">
        <v>250</v>
      </c>
      <c r="AD29" s="12">
        <v>75</v>
      </c>
      <c r="AE29" s="12">
        <f t="shared" si="9"/>
        <v>18750</v>
      </c>
    </row>
    <row r="30" spans="1:31" ht="12.75">
      <c r="A30" s="12">
        <v>4</v>
      </c>
      <c r="B30" s="12">
        <v>7.14</v>
      </c>
      <c r="C30" s="3">
        <f t="shared" si="10"/>
        <v>40.039284210736554</v>
      </c>
      <c r="E30" s="12">
        <v>4</v>
      </c>
      <c r="F30" s="12">
        <v>7.79</v>
      </c>
      <c r="G30" s="3">
        <f t="shared" si="11"/>
        <v>47.66118068742709</v>
      </c>
      <c r="I30" s="12">
        <v>4</v>
      </c>
      <c r="J30" s="12">
        <v>8.18</v>
      </c>
      <c r="K30" s="3">
        <f t="shared" si="12"/>
        <v>52.55287606851541</v>
      </c>
      <c r="L30" s="4"/>
      <c r="M30" s="12">
        <v>4</v>
      </c>
      <c r="N30" s="12">
        <v>9.86</v>
      </c>
      <c r="O30" s="3">
        <f t="shared" si="13"/>
        <v>76.35609528623455</v>
      </c>
      <c r="Q30" s="12">
        <v>4</v>
      </c>
      <c r="R30" s="12">
        <v>11.16</v>
      </c>
      <c r="S30" s="3">
        <f t="shared" si="14"/>
        <v>97.81788549923324</v>
      </c>
      <c r="T30" s="8"/>
      <c r="X30" s="4"/>
      <c r="Z30" s="8"/>
      <c r="AA30" s="28">
        <v>11250</v>
      </c>
      <c r="AB30" s="12" t="s">
        <v>51</v>
      </c>
      <c r="AC30" s="12">
        <v>300</v>
      </c>
      <c r="AD30" s="12">
        <v>75</v>
      </c>
      <c r="AE30" s="12">
        <f t="shared" si="9"/>
        <v>22500</v>
      </c>
    </row>
    <row r="31" spans="1:31" ht="12.75">
      <c r="A31" s="12">
        <v>5</v>
      </c>
      <c r="B31" s="12">
        <v>7.77</v>
      </c>
      <c r="C31" s="3">
        <f t="shared" si="10"/>
        <v>47.4167647789778</v>
      </c>
      <c r="E31" s="12">
        <v>5</v>
      </c>
      <c r="F31" s="12">
        <v>8.5</v>
      </c>
      <c r="G31" s="3">
        <f t="shared" si="11"/>
        <v>56.74501730546564</v>
      </c>
      <c r="I31" s="12">
        <v>5</v>
      </c>
      <c r="J31" s="12">
        <v>8.93</v>
      </c>
      <c r="K31" s="3">
        <f t="shared" si="12"/>
        <v>62.63149800031317</v>
      </c>
      <c r="L31" s="4"/>
      <c r="M31" s="12">
        <v>5</v>
      </c>
      <c r="N31" s="12">
        <v>10.81</v>
      </c>
      <c r="O31" s="3">
        <f t="shared" si="13"/>
        <v>91.77856632178856</v>
      </c>
      <c r="Q31" s="12">
        <v>5</v>
      </c>
      <c r="R31" s="12">
        <v>12.25</v>
      </c>
      <c r="S31" s="3">
        <f t="shared" si="14"/>
        <v>117.85881189482959</v>
      </c>
      <c r="T31" s="8"/>
      <c r="U31" s="58" t="s">
        <v>59</v>
      </c>
      <c r="V31" s="58"/>
      <c r="W31" s="58"/>
      <c r="X31" s="4"/>
      <c r="Z31" s="8"/>
      <c r="AA31" s="28">
        <v>13500</v>
      </c>
      <c r="AB31" s="25"/>
      <c r="AC31" s="12" t="s">
        <v>106</v>
      </c>
      <c r="AD31" s="25"/>
      <c r="AE31" s="26"/>
    </row>
    <row r="32" spans="1:30" ht="12.75">
      <c r="A32" s="12">
        <v>6</v>
      </c>
      <c r="B32" s="12">
        <v>8.45</v>
      </c>
      <c r="C32" s="3">
        <f t="shared" si="10"/>
        <v>56.079392361986294</v>
      </c>
      <c r="E32" s="12">
        <v>6</v>
      </c>
      <c r="F32" s="12">
        <v>9.25</v>
      </c>
      <c r="G32" s="3">
        <f t="shared" si="11"/>
        <v>67.20063035569417</v>
      </c>
      <c r="I32" s="12">
        <v>6</v>
      </c>
      <c r="J32" s="12">
        <v>9.73</v>
      </c>
      <c r="K32" s="3">
        <f t="shared" si="12"/>
        <v>74.3559217835103</v>
      </c>
      <c r="L32" s="4"/>
      <c r="M32" s="12">
        <v>6</v>
      </c>
      <c r="N32" s="12">
        <v>11.82</v>
      </c>
      <c r="O32" s="3">
        <f t="shared" si="13"/>
        <v>109.72986236384965</v>
      </c>
      <c r="Q32" s="12">
        <v>6</v>
      </c>
      <c r="R32" s="12">
        <v>13.42</v>
      </c>
      <c r="S32" s="3">
        <f t="shared" si="14"/>
        <v>141.4473817944922</v>
      </c>
      <c r="T32" s="8"/>
      <c r="U32" s="7" t="s">
        <v>0</v>
      </c>
      <c r="V32" s="7" t="s">
        <v>1</v>
      </c>
      <c r="W32" s="7" t="s">
        <v>6</v>
      </c>
      <c r="X32" s="4"/>
      <c r="Z32" s="8"/>
      <c r="AA32" s="12">
        <v>1000000</v>
      </c>
      <c r="AB32" s="25"/>
      <c r="AC32" s="25"/>
      <c r="AD32" s="25"/>
    </row>
    <row r="33" spans="1:31" ht="12.75">
      <c r="A33" s="12">
        <v>7</v>
      </c>
      <c r="B33" s="12">
        <v>8.45</v>
      </c>
      <c r="C33" s="3">
        <f t="shared" si="10"/>
        <v>56.079392361986294</v>
      </c>
      <c r="E33" s="12">
        <v>7</v>
      </c>
      <c r="F33" s="12">
        <v>9.25</v>
      </c>
      <c r="G33" s="3">
        <f t="shared" si="11"/>
        <v>67.20063035569417</v>
      </c>
      <c r="I33" s="12">
        <v>7</v>
      </c>
      <c r="J33" s="12">
        <v>9.73</v>
      </c>
      <c r="K33" s="3">
        <f t="shared" si="12"/>
        <v>74.3559217835103</v>
      </c>
      <c r="L33" s="4"/>
      <c r="M33" s="12">
        <v>7</v>
      </c>
      <c r="N33" s="12">
        <v>11.82</v>
      </c>
      <c r="O33" s="3">
        <f t="shared" si="13"/>
        <v>109.72986236384965</v>
      </c>
      <c r="Q33" s="12">
        <v>7</v>
      </c>
      <c r="R33" s="12">
        <v>13.42</v>
      </c>
      <c r="S33" s="3">
        <f t="shared" si="14"/>
        <v>141.4473817944922</v>
      </c>
      <c r="T33" s="8"/>
      <c r="U33" s="12">
        <v>1.5</v>
      </c>
      <c r="V33" s="12">
        <v>9.3</v>
      </c>
      <c r="W33" s="3">
        <f aca="true" t="shared" si="15" ref="W33:W47">(V33^2*PI())/4</f>
        <v>67.9290871522453</v>
      </c>
      <c r="X33" s="4"/>
      <c r="Z33" s="8"/>
      <c r="AA33" s="59" t="s">
        <v>64</v>
      </c>
      <c r="AB33" s="59"/>
      <c r="AC33" s="59"/>
      <c r="AD33" s="59"/>
      <c r="AE33" s="59"/>
    </row>
    <row r="34" spans="1:31" ht="12.75">
      <c r="A34" s="12">
        <v>8</v>
      </c>
      <c r="B34" s="12">
        <v>9.23</v>
      </c>
      <c r="C34" s="3">
        <f t="shared" si="10"/>
        <v>66.91034719450248</v>
      </c>
      <c r="E34" s="12">
        <v>8</v>
      </c>
      <c r="F34" s="12">
        <v>10.13</v>
      </c>
      <c r="G34" s="3">
        <f t="shared" si="11"/>
        <v>80.59512479353963</v>
      </c>
      <c r="I34" s="12">
        <v>8</v>
      </c>
      <c r="J34" s="12">
        <v>10.67</v>
      </c>
      <c r="K34" s="3">
        <f t="shared" si="12"/>
        <v>89.41671696481976</v>
      </c>
      <c r="L34" s="4"/>
      <c r="M34" s="12">
        <v>8</v>
      </c>
      <c r="N34" s="12">
        <v>13</v>
      </c>
      <c r="O34" s="3">
        <f t="shared" si="13"/>
        <v>132.73228961416876</v>
      </c>
      <c r="Q34" s="12">
        <v>8</v>
      </c>
      <c r="R34" s="12">
        <v>14.79</v>
      </c>
      <c r="S34" s="3">
        <f t="shared" si="14"/>
        <v>171.80121439402774</v>
      </c>
      <c r="T34" s="8"/>
      <c r="U34" s="12">
        <v>2.5</v>
      </c>
      <c r="V34" s="12">
        <v>10.2</v>
      </c>
      <c r="W34" s="3">
        <f t="shared" si="15"/>
        <v>81.71282491987051</v>
      </c>
      <c r="X34" s="4"/>
      <c r="Z34" s="8"/>
      <c r="AA34" s="7" t="s">
        <v>24</v>
      </c>
      <c r="AB34" s="7" t="s">
        <v>82</v>
      </c>
      <c r="AC34" s="7" t="s">
        <v>7</v>
      </c>
      <c r="AD34" s="7" t="s">
        <v>8</v>
      </c>
      <c r="AE34" s="7" t="s">
        <v>23</v>
      </c>
    </row>
    <row r="35" spans="1:31" ht="12.75">
      <c r="A35" s="12">
        <v>10</v>
      </c>
      <c r="B35" s="12">
        <v>10.7</v>
      </c>
      <c r="C35" s="3">
        <f t="shared" si="10"/>
        <v>89.92023572737384</v>
      </c>
      <c r="E35" s="12">
        <v>10</v>
      </c>
      <c r="F35" s="12">
        <v>11.77</v>
      </c>
      <c r="G35" s="3">
        <f t="shared" si="11"/>
        <v>108.80348523012235</v>
      </c>
      <c r="I35" s="12">
        <v>10</v>
      </c>
      <c r="J35" s="12">
        <v>12.41</v>
      </c>
      <c r="K35" s="3">
        <f t="shared" si="12"/>
        <v>120.95767888833056</v>
      </c>
      <c r="L35" s="4"/>
      <c r="M35" s="12">
        <v>10</v>
      </c>
      <c r="N35" s="12">
        <v>15.19</v>
      </c>
      <c r="O35" s="3">
        <f t="shared" si="13"/>
        <v>181.21970916948996</v>
      </c>
      <c r="Q35" s="12">
        <v>10</v>
      </c>
      <c r="R35" s="12">
        <v>17.33</v>
      </c>
      <c r="S35" s="3">
        <f t="shared" si="14"/>
        <v>235.87776647517583</v>
      </c>
      <c r="T35" s="8"/>
      <c r="U35" s="12">
        <v>4</v>
      </c>
      <c r="V35" s="12">
        <v>12.4</v>
      </c>
      <c r="W35" s="3">
        <f t="shared" si="15"/>
        <v>120.76282160399167</v>
      </c>
      <c r="X35" s="4"/>
      <c r="Z35" s="8"/>
      <c r="AA35" s="28">
        <v>0</v>
      </c>
      <c r="AB35" s="12" t="s">
        <v>68</v>
      </c>
      <c r="AC35" s="12">
        <v>100</v>
      </c>
      <c r="AD35" s="12">
        <v>100</v>
      </c>
      <c r="AE35" s="12">
        <f>AC35*AD35</f>
        <v>10000</v>
      </c>
    </row>
    <row r="36" spans="1:31" ht="12.75">
      <c r="A36" s="12">
        <v>12</v>
      </c>
      <c r="B36" s="12">
        <v>11.05</v>
      </c>
      <c r="C36" s="3">
        <f t="shared" si="10"/>
        <v>95.89907924623695</v>
      </c>
      <c r="E36" s="12">
        <v>12</v>
      </c>
      <c r="F36" s="12">
        <v>12.17</v>
      </c>
      <c r="G36" s="3">
        <f t="shared" si="11"/>
        <v>116.32445804281633</v>
      </c>
      <c r="I36" s="12">
        <v>12</v>
      </c>
      <c r="J36" s="12">
        <v>12.84</v>
      </c>
      <c r="K36" s="3">
        <f t="shared" si="12"/>
        <v>129.48513944741836</v>
      </c>
      <c r="L36" s="4"/>
      <c r="M36" s="12">
        <v>12</v>
      </c>
      <c r="N36" s="12">
        <v>15.73</v>
      </c>
      <c r="O36" s="3">
        <f t="shared" si="13"/>
        <v>194.3333452241045</v>
      </c>
      <c r="Q36" s="12">
        <v>12</v>
      </c>
      <c r="R36" s="12">
        <v>17.95</v>
      </c>
      <c r="S36" s="3">
        <f t="shared" si="14"/>
        <v>253.0572517420663</v>
      </c>
      <c r="T36" s="8"/>
      <c r="U36" s="12">
        <v>6</v>
      </c>
      <c r="V36" s="12">
        <v>13.5</v>
      </c>
      <c r="W36" s="3">
        <f t="shared" si="15"/>
        <v>143.13881527918494</v>
      </c>
      <c r="X36" s="4"/>
      <c r="Z36" s="8"/>
      <c r="AA36" s="28">
        <v>6000</v>
      </c>
      <c r="AB36" s="12" t="s">
        <v>71</v>
      </c>
      <c r="AC36" s="12">
        <v>150</v>
      </c>
      <c r="AD36" s="12">
        <v>100</v>
      </c>
      <c r="AE36" s="12">
        <f>AC36*AD36</f>
        <v>15000</v>
      </c>
    </row>
    <row r="37" spans="1:31" ht="12.75">
      <c r="A37" s="12">
        <v>14</v>
      </c>
      <c r="B37" s="12">
        <v>11.71</v>
      </c>
      <c r="C37" s="3">
        <f t="shared" si="10"/>
        <v>107.69701629752807</v>
      </c>
      <c r="E37" s="12">
        <v>14</v>
      </c>
      <c r="F37" s="12">
        <v>12.9</v>
      </c>
      <c r="G37" s="3">
        <f t="shared" si="11"/>
        <v>130.69810837096938</v>
      </c>
      <c r="I37" s="12">
        <v>14</v>
      </c>
      <c r="J37" s="12">
        <v>13.61</v>
      </c>
      <c r="K37" s="3">
        <f t="shared" si="12"/>
        <v>145.48095114225245</v>
      </c>
      <c r="L37" s="4"/>
      <c r="M37" s="12">
        <v>14</v>
      </c>
      <c r="N37" s="12">
        <v>16.71</v>
      </c>
      <c r="O37" s="3">
        <f t="shared" si="13"/>
        <v>219.30209531630547</v>
      </c>
      <c r="Q37" s="12">
        <v>14</v>
      </c>
      <c r="R37" s="12">
        <v>19.09</v>
      </c>
      <c r="S37" s="3">
        <f t="shared" si="14"/>
        <v>286.2211604304216</v>
      </c>
      <c r="T37" s="8"/>
      <c r="U37" s="12">
        <v>10</v>
      </c>
      <c r="V37" s="12">
        <v>15.7</v>
      </c>
      <c r="W37" s="3">
        <f t="shared" si="15"/>
        <v>193.592793295837</v>
      </c>
      <c r="X37" s="4"/>
      <c r="Z37" s="8"/>
      <c r="AA37" s="28">
        <v>9000</v>
      </c>
      <c r="AB37" s="12" t="s">
        <v>9</v>
      </c>
      <c r="AC37" s="12">
        <v>200</v>
      </c>
      <c r="AD37" s="12">
        <v>100</v>
      </c>
      <c r="AE37" s="12">
        <f>AC37*AD37</f>
        <v>20000</v>
      </c>
    </row>
    <row r="38" spans="1:31" ht="12.75">
      <c r="A38" s="12">
        <v>16</v>
      </c>
      <c r="B38" s="12">
        <v>12.27</v>
      </c>
      <c r="C38" s="3">
        <f t="shared" si="10"/>
        <v>118.24397115415968</v>
      </c>
      <c r="E38" s="12">
        <v>16</v>
      </c>
      <c r="F38" s="12">
        <v>13.53</v>
      </c>
      <c r="G38" s="3">
        <f t="shared" si="11"/>
        <v>143.77569464988392</v>
      </c>
      <c r="I38" s="12">
        <v>16</v>
      </c>
      <c r="J38" s="12">
        <v>14.28</v>
      </c>
      <c r="K38" s="3">
        <f t="shared" si="12"/>
        <v>160.15713684294622</v>
      </c>
      <c r="L38" s="4"/>
      <c r="M38" s="12">
        <v>16</v>
      </c>
      <c r="N38" s="12">
        <v>17.55</v>
      </c>
      <c r="O38" s="3">
        <f t="shared" si="13"/>
        <v>241.90459782182256</v>
      </c>
      <c r="Q38" s="12">
        <v>16</v>
      </c>
      <c r="R38" s="12">
        <v>20.06</v>
      </c>
      <c r="S38" s="3">
        <f t="shared" si="14"/>
        <v>316.04704838452136</v>
      </c>
      <c r="T38" s="8"/>
      <c r="U38" s="12">
        <v>16</v>
      </c>
      <c r="V38" s="12">
        <v>19.4</v>
      </c>
      <c r="W38" s="3">
        <f t="shared" si="15"/>
        <v>295.5924527762636</v>
      </c>
      <c r="X38" s="4"/>
      <c r="Z38" s="8"/>
      <c r="AA38" s="28">
        <v>12000</v>
      </c>
      <c r="AB38" s="12" t="s">
        <v>80</v>
      </c>
      <c r="AC38" s="12">
        <v>250</v>
      </c>
      <c r="AD38" s="12">
        <v>100</v>
      </c>
      <c r="AE38" s="12">
        <f>AC38*AD38</f>
        <v>25000</v>
      </c>
    </row>
    <row r="39" spans="1:31" ht="12.75">
      <c r="A39" s="12">
        <v>20</v>
      </c>
      <c r="B39" s="12">
        <v>13.64</v>
      </c>
      <c r="C39" s="3">
        <f t="shared" si="10"/>
        <v>146.12301414082992</v>
      </c>
      <c r="E39" s="12">
        <v>20</v>
      </c>
      <c r="F39" s="12">
        <v>15.06</v>
      </c>
      <c r="G39" s="3">
        <f t="shared" si="11"/>
        <v>178.1311308919295</v>
      </c>
      <c r="I39" s="12">
        <v>20</v>
      </c>
      <c r="J39" s="12">
        <v>15.91</v>
      </c>
      <c r="K39" s="3">
        <f t="shared" si="12"/>
        <v>198.80634484428563</v>
      </c>
      <c r="L39" s="4"/>
      <c r="M39" s="12">
        <v>20</v>
      </c>
      <c r="N39" s="12">
        <v>19.6</v>
      </c>
      <c r="O39" s="3">
        <f t="shared" si="13"/>
        <v>301.7185584507638</v>
      </c>
      <c r="Q39" s="12">
        <v>20</v>
      </c>
      <c r="R39" s="12">
        <v>22.45</v>
      </c>
      <c r="S39" s="3">
        <f t="shared" si="14"/>
        <v>395.84263784772236</v>
      </c>
      <c r="T39" s="8"/>
      <c r="U39" s="12">
        <v>25</v>
      </c>
      <c r="V39" s="12">
        <v>23.6</v>
      </c>
      <c r="W39" s="3">
        <f t="shared" si="15"/>
        <v>437.4353610858428</v>
      </c>
      <c r="X39" s="4"/>
      <c r="Z39" s="8"/>
      <c r="AA39" s="28">
        <v>15000</v>
      </c>
      <c r="AB39" s="12" t="s">
        <v>11</v>
      </c>
      <c r="AC39" s="12">
        <v>300</v>
      </c>
      <c r="AD39" s="12">
        <v>100</v>
      </c>
      <c r="AE39" s="12">
        <f>AC39*AD39</f>
        <v>30000</v>
      </c>
    </row>
    <row r="40" spans="1:31" ht="12.75">
      <c r="A40" s="12">
        <v>24</v>
      </c>
      <c r="B40" s="12">
        <v>15.19</v>
      </c>
      <c r="C40" s="3">
        <f t="shared" si="10"/>
        <v>181.21970916948996</v>
      </c>
      <c r="E40" s="12">
        <v>24</v>
      </c>
      <c r="F40" s="12">
        <v>16.79</v>
      </c>
      <c r="G40" s="3">
        <f t="shared" si="11"/>
        <v>221.40696239421058</v>
      </c>
      <c r="I40" s="12">
        <v>24</v>
      </c>
      <c r="J40" s="12">
        <v>17.76</v>
      </c>
      <c r="K40" s="3">
        <f t="shared" si="12"/>
        <v>247.728403743231</v>
      </c>
      <c r="L40" s="4"/>
      <c r="M40" s="12">
        <v>24</v>
      </c>
      <c r="N40" s="12">
        <v>21.93</v>
      </c>
      <c r="O40" s="3">
        <f t="shared" si="13"/>
        <v>377.7175331921015</v>
      </c>
      <c r="Q40" s="12">
        <v>24</v>
      </c>
      <c r="R40" s="12">
        <v>25.45</v>
      </c>
      <c r="S40" s="3">
        <f t="shared" si="14"/>
        <v>508.70435392793576</v>
      </c>
      <c r="T40" s="8"/>
      <c r="U40" s="12">
        <v>35</v>
      </c>
      <c r="V40" s="12">
        <v>26.6</v>
      </c>
      <c r="W40" s="3">
        <f t="shared" si="15"/>
        <v>555.7163244934985</v>
      </c>
      <c r="X40" s="4"/>
      <c r="Z40" s="8"/>
      <c r="AA40" s="28">
        <v>18000</v>
      </c>
      <c r="AB40" s="25"/>
      <c r="AC40" s="12" t="s">
        <v>106</v>
      </c>
      <c r="AD40" s="25"/>
      <c r="AE40" s="26"/>
    </row>
    <row r="41" spans="1:30" ht="12.75">
      <c r="A41" s="12">
        <v>30</v>
      </c>
      <c r="B41" s="12">
        <v>16.16</v>
      </c>
      <c r="C41" s="3">
        <f t="shared" si="10"/>
        <v>205.10327461932468</v>
      </c>
      <c r="E41" s="12">
        <v>30</v>
      </c>
      <c r="F41" s="12">
        <v>17.88</v>
      </c>
      <c r="G41" s="3">
        <f t="shared" si="11"/>
        <v>251.08739460844916</v>
      </c>
      <c r="I41" s="12">
        <v>30</v>
      </c>
      <c r="J41" s="12">
        <v>18.91</v>
      </c>
      <c r="K41" s="3">
        <f t="shared" si="12"/>
        <v>280.84903699278306</v>
      </c>
      <c r="L41" s="4"/>
      <c r="M41" s="12">
        <v>30</v>
      </c>
      <c r="N41" s="12">
        <v>23.38</v>
      </c>
      <c r="O41" s="3">
        <f t="shared" si="13"/>
        <v>429.31779982823207</v>
      </c>
      <c r="Q41" s="12">
        <v>30</v>
      </c>
      <c r="R41" s="12">
        <v>26.82</v>
      </c>
      <c r="S41" s="3">
        <f t="shared" si="14"/>
        <v>564.9466378690107</v>
      </c>
      <c r="T41" s="8"/>
      <c r="U41" s="12">
        <v>50</v>
      </c>
      <c r="V41" s="12">
        <v>32.1</v>
      </c>
      <c r="W41" s="3">
        <f t="shared" si="15"/>
        <v>809.2821215463647</v>
      </c>
      <c r="X41" s="4"/>
      <c r="Z41" s="8"/>
      <c r="AA41" s="12">
        <v>1000000</v>
      </c>
      <c r="AB41" s="25"/>
      <c r="AC41" s="25"/>
      <c r="AD41" s="25"/>
    </row>
    <row r="42" spans="1:31" ht="12.75">
      <c r="A42" s="12">
        <v>36</v>
      </c>
      <c r="B42" s="12">
        <v>17.44</v>
      </c>
      <c r="C42" s="3">
        <f t="shared" si="10"/>
        <v>238.88167883072217</v>
      </c>
      <c r="E42" s="12">
        <v>36</v>
      </c>
      <c r="F42" s="12">
        <v>19.31</v>
      </c>
      <c r="G42" s="3">
        <f t="shared" si="11"/>
        <v>292.85620411480323</v>
      </c>
      <c r="I42" s="12">
        <v>36</v>
      </c>
      <c r="J42" s="12">
        <v>20.43</v>
      </c>
      <c r="K42" s="3">
        <f t="shared" si="12"/>
        <v>327.8133338898276</v>
      </c>
      <c r="L42" s="4"/>
      <c r="M42" s="12">
        <v>36</v>
      </c>
      <c r="N42" s="12">
        <v>25.3</v>
      </c>
      <c r="O42" s="3">
        <f t="shared" si="13"/>
        <v>502.7255104090727</v>
      </c>
      <c r="Q42" s="12">
        <v>36</v>
      </c>
      <c r="R42" s="12">
        <v>29.05</v>
      </c>
      <c r="S42" s="3">
        <f t="shared" si="14"/>
        <v>662.7994735865151</v>
      </c>
      <c r="T42" s="8"/>
      <c r="U42" s="12">
        <v>70</v>
      </c>
      <c r="V42" s="12">
        <v>36.2</v>
      </c>
      <c r="W42" s="3">
        <f t="shared" si="15"/>
        <v>1029.2171692425522</v>
      </c>
      <c r="X42" s="4"/>
      <c r="Z42" s="8"/>
      <c r="AA42" s="59" t="s">
        <v>64</v>
      </c>
      <c r="AB42" s="59"/>
      <c r="AC42" s="59"/>
      <c r="AD42" s="59"/>
      <c r="AE42" s="59"/>
    </row>
    <row r="43" spans="1:31" ht="12.75">
      <c r="A43" s="12">
        <v>40</v>
      </c>
      <c r="B43" s="12">
        <v>18.54</v>
      </c>
      <c r="C43" s="3">
        <f t="shared" si="10"/>
        <v>269.9661673416663</v>
      </c>
      <c r="E43" s="12">
        <v>40</v>
      </c>
      <c r="F43" s="12">
        <v>20.54</v>
      </c>
      <c r="G43" s="3">
        <f t="shared" si="11"/>
        <v>331.35288779281086</v>
      </c>
      <c r="I43" s="12">
        <v>40</v>
      </c>
      <c r="J43" s="12">
        <v>21.74</v>
      </c>
      <c r="K43" s="3">
        <f t="shared" si="12"/>
        <v>371.2008490109438</v>
      </c>
      <c r="L43" s="4"/>
      <c r="M43" s="12">
        <v>40</v>
      </c>
      <c r="N43" s="12">
        <v>26.95</v>
      </c>
      <c r="O43" s="3">
        <f t="shared" si="13"/>
        <v>570.4366495709752</v>
      </c>
      <c r="Q43" s="12">
        <v>40</v>
      </c>
      <c r="R43" s="12">
        <v>30.96</v>
      </c>
      <c r="S43" s="3">
        <f t="shared" si="14"/>
        <v>752.8211042167836</v>
      </c>
      <c r="T43" s="8"/>
      <c r="U43" s="12">
        <v>95</v>
      </c>
      <c r="V43" s="12">
        <v>41.3</v>
      </c>
      <c r="W43" s="3">
        <f t="shared" si="15"/>
        <v>1339.6457933253935</v>
      </c>
      <c r="X43" s="4"/>
      <c r="Z43" s="8"/>
      <c r="AA43" s="7" t="s">
        <v>24</v>
      </c>
      <c r="AB43" s="7" t="s">
        <v>82</v>
      </c>
      <c r="AC43" s="7" t="s">
        <v>7</v>
      </c>
      <c r="AD43" s="7" t="s">
        <v>8</v>
      </c>
      <c r="AE43" s="7" t="s">
        <v>23</v>
      </c>
    </row>
    <row r="44" spans="1:31" ht="12.75">
      <c r="A44" s="12">
        <v>42</v>
      </c>
      <c r="B44" s="12">
        <v>18.74</v>
      </c>
      <c r="C44" s="3">
        <f t="shared" si="10"/>
        <v>275.82209604795764</v>
      </c>
      <c r="E44" s="12">
        <v>42</v>
      </c>
      <c r="F44" s="12">
        <v>20.77</v>
      </c>
      <c r="G44" s="3">
        <f t="shared" si="11"/>
        <v>338.81519136269907</v>
      </c>
      <c r="I44" s="12">
        <v>42</v>
      </c>
      <c r="J44" s="12">
        <v>21.98</v>
      </c>
      <c r="K44" s="3">
        <f t="shared" si="12"/>
        <v>379.4418748598406</v>
      </c>
      <c r="L44" s="4"/>
      <c r="M44" s="12">
        <v>42</v>
      </c>
      <c r="N44" s="12">
        <v>27.26</v>
      </c>
      <c r="O44" s="3">
        <f t="shared" si="13"/>
        <v>583.6353442466857</v>
      </c>
      <c r="Q44" s="12">
        <v>42</v>
      </c>
      <c r="R44" s="12">
        <v>31.31</v>
      </c>
      <c r="S44" s="3">
        <f t="shared" si="14"/>
        <v>769.9384644889492</v>
      </c>
      <c r="T44" s="8"/>
      <c r="U44" s="12">
        <v>120</v>
      </c>
      <c r="V44" s="12">
        <v>45.6</v>
      </c>
      <c r="W44" s="3">
        <f t="shared" si="15"/>
        <v>1633.1255250421182</v>
      </c>
      <c r="X44" s="4"/>
      <c r="Z44" s="8"/>
      <c r="AA44" s="27">
        <v>0</v>
      </c>
      <c r="AB44" s="12" t="s">
        <v>72</v>
      </c>
      <c r="AC44" s="12">
        <v>150</v>
      </c>
      <c r="AD44" s="12">
        <v>150</v>
      </c>
      <c r="AE44" s="12">
        <f>AC44*AD44</f>
        <v>22500</v>
      </c>
    </row>
    <row r="45" spans="1:31" ht="12.75">
      <c r="A45" s="12">
        <v>50</v>
      </c>
      <c r="B45" s="12">
        <v>20.63</v>
      </c>
      <c r="C45" s="3">
        <f t="shared" si="10"/>
        <v>334.2630236076474</v>
      </c>
      <c r="E45" s="12">
        <v>50</v>
      </c>
      <c r="F45" s="12">
        <v>22.88</v>
      </c>
      <c r="G45" s="3">
        <f t="shared" si="11"/>
        <v>411.15154030884906</v>
      </c>
      <c r="I45" s="12">
        <v>50</v>
      </c>
      <c r="J45" s="12">
        <v>24.23</v>
      </c>
      <c r="K45" s="3">
        <f t="shared" si="12"/>
        <v>461.10168540368176</v>
      </c>
      <c r="L45" s="4"/>
      <c r="M45" s="12">
        <v>50</v>
      </c>
      <c r="N45" s="12">
        <v>30.09</v>
      </c>
      <c r="O45" s="3">
        <f t="shared" si="13"/>
        <v>711.1058588651732</v>
      </c>
      <c r="Q45" s="12">
        <v>50</v>
      </c>
      <c r="R45" s="12">
        <v>34.59</v>
      </c>
      <c r="S45" s="3">
        <f t="shared" si="14"/>
        <v>939.7038483036347</v>
      </c>
      <c r="T45" s="8"/>
      <c r="U45" s="12">
        <v>150</v>
      </c>
      <c r="V45" s="12">
        <v>50.8</v>
      </c>
      <c r="W45" s="3">
        <f t="shared" si="15"/>
        <v>2026.8299163899908</v>
      </c>
      <c r="X45" s="4"/>
      <c r="Z45" s="8"/>
      <c r="AA45" s="27">
        <v>13500</v>
      </c>
      <c r="AB45" s="12" t="s">
        <v>10</v>
      </c>
      <c r="AC45" s="12">
        <v>200</v>
      </c>
      <c r="AD45" s="12">
        <v>150</v>
      </c>
      <c r="AE45" s="12">
        <f>AC45*AD45</f>
        <v>30000</v>
      </c>
    </row>
    <row r="46" spans="1:31" ht="12.75">
      <c r="A46" s="12">
        <v>52</v>
      </c>
      <c r="B46" s="12">
        <v>20.63</v>
      </c>
      <c r="C46" s="3">
        <f t="shared" si="10"/>
        <v>334.2630236076474</v>
      </c>
      <c r="E46" s="12">
        <v>52</v>
      </c>
      <c r="F46" s="12">
        <v>22.88</v>
      </c>
      <c r="G46" s="3">
        <f t="shared" si="11"/>
        <v>411.15154030884906</v>
      </c>
      <c r="I46" s="12">
        <v>52</v>
      </c>
      <c r="J46" s="12">
        <v>24.23</v>
      </c>
      <c r="K46" s="3">
        <f t="shared" si="12"/>
        <v>461.10168540368176</v>
      </c>
      <c r="L46" s="4"/>
      <c r="M46" s="12">
        <v>52</v>
      </c>
      <c r="N46" s="12">
        <v>30.09</v>
      </c>
      <c r="O46" s="3">
        <f t="shared" si="13"/>
        <v>711.1058588651732</v>
      </c>
      <c r="Q46" s="12">
        <v>52</v>
      </c>
      <c r="R46" s="12">
        <v>34.59</v>
      </c>
      <c r="S46" s="3">
        <f t="shared" si="14"/>
        <v>939.7038483036347</v>
      </c>
      <c r="T46" s="8"/>
      <c r="U46" s="12">
        <v>185</v>
      </c>
      <c r="V46" s="12">
        <v>55.6</v>
      </c>
      <c r="W46" s="3">
        <f t="shared" si="15"/>
        <v>2427.9484664003357</v>
      </c>
      <c r="X46" s="4"/>
      <c r="Z46" s="8"/>
      <c r="AA46" s="27">
        <v>18000</v>
      </c>
      <c r="AB46" s="12" t="s">
        <v>81</v>
      </c>
      <c r="AC46" s="12">
        <v>250</v>
      </c>
      <c r="AD46" s="12">
        <v>150</v>
      </c>
      <c r="AE46" s="12">
        <f>AC46*AD46</f>
        <v>37500</v>
      </c>
    </row>
    <row r="47" spans="1:31" ht="12.75">
      <c r="A47" s="12">
        <v>61</v>
      </c>
      <c r="B47" s="12">
        <v>21.93</v>
      </c>
      <c r="C47" s="3">
        <f t="shared" si="10"/>
        <v>377.7175331921015</v>
      </c>
      <c r="E47" s="12">
        <v>61</v>
      </c>
      <c r="F47" s="12">
        <v>24.34</v>
      </c>
      <c r="G47" s="3">
        <f t="shared" si="11"/>
        <v>465.2978321712653</v>
      </c>
      <c r="I47" s="12">
        <v>61</v>
      </c>
      <c r="J47" s="12">
        <v>25.78</v>
      </c>
      <c r="K47" s="3">
        <f t="shared" si="12"/>
        <v>521.9822167385167</v>
      </c>
      <c r="L47" s="4"/>
      <c r="M47" s="12">
        <v>61</v>
      </c>
      <c r="N47" s="12">
        <v>32.04</v>
      </c>
      <c r="O47" s="3">
        <f t="shared" si="13"/>
        <v>806.259595254346</v>
      </c>
      <c r="Q47" s="12">
        <v>61</v>
      </c>
      <c r="R47" s="12">
        <v>36.86</v>
      </c>
      <c r="S47" s="3">
        <f t="shared" si="14"/>
        <v>1067.0887545223118</v>
      </c>
      <c r="T47" s="8"/>
      <c r="U47" s="12">
        <v>240</v>
      </c>
      <c r="V47" s="12">
        <v>63.3</v>
      </c>
      <c r="W47" s="3">
        <f t="shared" si="15"/>
        <v>3147.004046935601</v>
      </c>
      <c r="X47" s="4"/>
      <c r="Z47" s="8"/>
      <c r="AA47" s="27">
        <v>22500</v>
      </c>
      <c r="AB47" s="12" t="s">
        <v>12</v>
      </c>
      <c r="AC47" s="12">
        <v>300</v>
      </c>
      <c r="AD47" s="12">
        <v>150</v>
      </c>
      <c r="AE47" s="12">
        <f>AC47*AD47</f>
        <v>45000</v>
      </c>
    </row>
    <row r="48" spans="1:30" ht="12.75">
      <c r="A48" s="12">
        <v>71</v>
      </c>
      <c r="B48" s="12">
        <v>24.18</v>
      </c>
      <c r="C48" s="3">
        <f t="shared" si="10"/>
        <v>459.20062914917827</v>
      </c>
      <c r="E48" s="12">
        <v>71</v>
      </c>
      <c r="F48" s="12">
        <v>26.85</v>
      </c>
      <c r="G48" s="3">
        <f t="shared" si="11"/>
        <v>566.211207451897</v>
      </c>
      <c r="I48" s="12">
        <v>71</v>
      </c>
      <c r="J48" s="12">
        <v>28.457</v>
      </c>
      <c r="K48" s="3">
        <f t="shared" si="12"/>
        <v>636.0160995222944</v>
      </c>
      <c r="L48" s="4"/>
      <c r="M48" s="12">
        <v>71</v>
      </c>
      <c r="N48" s="12">
        <v>35.41</v>
      </c>
      <c r="O48" s="3">
        <f t="shared" si="13"/>
        <v>984.7857028826478</v>
      </c>
      <c r="Q48" s="12">
        <v>71</v>
      </c>
      <c r="R48" s="12">
        <v>40.76</v>
      </c>
      <c r="S48" s="3">
        <f t="shared" si="14"/>
        <v>1304.8429157496603</v>
      </c>
      <c r="T48" s="8"/>
      <c r="U48" s="12">
        <v>300</v>
      </c>
      <c r="V48" s="12"/>
      <c r="W48" s="3"/>
      <c r="X48" s="4"/>
      <c r="Z48" s="8"/>
      <c r="AA48" s="27">
        <v>27000</v>
      </c>
      <c r="AB48"/>
      <c r="AC48" s="12" t="s">
        <v>106</v>
      </c>
      <c r="AD48" s="4"/>
    </row>
    <row r="49" spans="2:30" ht="12.75">
      <c r="B49" s="4"/>
      <c r="C49" s="4"/>
      <c r="X49" s="4"/>
      <c r="AA49" s="12">
        <v>1000000</v>
      </c>
      <c r="AB49"/>
      <c r="AC49"/>
      <c r="AD49" s="4"/>
    </row>
    <row r="50" spans="2:30" ht="12.75">
      <c r="B50" s="4"/>
      <c r="C50" s="4"/>
      <c r="X50" s="4"/>
      <c r="AA50"/>
      <c r="AB50"/>
      <c r="AC50"/>
      <c r="AD50" s="4"/>
    </row>
    <row r="51" spans="2:30" ht="12.75">
      <c r="B51" s="4"/>
      <c r="C51" s="4"/>
      <c r="X51" s="4"/>
      <c r="AA51"/>
      <c r="AB51"/>
      <c r="AC51"/>
      <c r="AD51" s="4"/>
    </row>
    <row r="52" spans="2:30" ht="12.75">
      <c r="B52" s="4"/>
      <c r="C52" s="4"/>
      <c r="X52" s="4"/>
      <c r="AA52"/>
      <c r="AB52"/>
      <c r="AC52"/>
      <c r="AD52" s="4"/>
    </row>
    <row r="53" spans="24:30" ht="12.75">
      <c r="X53" s="4"/>
      <c r="AA53"/>
      <c r="AB53"/>
      <c r="AC53"/>
      <c r="AD53" s="4"/>
    </row>
    <row r="54" spans="24:30" ht="12.75">
      <c r="X54" s="4"/>
      <c r="AA54"/>
      <c r="AB54"/>
      <c r="AC54"/>
      <c r="AD54" s="4"/>
    </row>
    <row r="55" spans="24:30" ht="12.75">
      <c r="X55" s="4"/>
      <c r="AA55"/>
      <c r="AB55"/>
      <c r="AC55"/>
      <c r="AD55" s="4"/>
    </row>
    <row r="56" spans="24:30" ht="12.75">
      <c r="X56" s="4"/>
      <c r="AA56"/>
      <c r="AB56"/>
      <c r="AC56"/>
      <c r="AD56" s="4"/>
    </row>
    <row r="57" spans="24:30" ht="12.75">
      <c r="X57" s="4"/>
      <c r="AA57"/>
      <c r="AB57"/>
      <c r="AC57"/>
      <c r="AD57" s="4"/>
    </row>
    <row r="58" spans="24:30" ht="12.75">
      <c r="X58" s="4"/>
      <c r="AA58"/>
      <c r="AB58"/>
      <c r="AC58"/>
      <c r="AD58" s="4"/>
    </row>
    <row r="59" spans="24:30" ht="12.75">
      <c r="X59" s="4"/>
      <c r="AA59"/>
      <c r="AB59"/>
      <c r="AC59"/>
      <c r="AD59" s="4"/>
    </row>
    <row r="60" spans="24:30" ht="12.75">
      <c r="X60" s="4"/>
      <c r="AA60"/>
      <c r="AB60"/>
      <c r="AC60"/>
      <c r="AD60" s="4"/>
    </row>
    <row r="61" spans="24:30" ht="12.75">
      <c r="X61" s="4"/>
      <c r="AA61"/>
      <c r="AB61"/>
      <c r="AC61"/>
      <c r="AD61" s="4"/>
    </row>
    <row r="62" spans="24:30" ht="12.75">
      <c r="X62" s="4"/>
      <c r="AA62"/>
      <c r="AB62"/>
      <c r="AC62"/>
      <c r="AD62" s="4"/>
    </row>
    <row r="63" spans="24:30" ht="12.75">
      <c r="X63" s="4"/>
      <c r="AA63"/>
      <c r="AB63"/>
      <c r="AC63"/>
      <c r="AD63" s="4"/>
    </row>
    <row r="64" spans="24:30" ht="12.75">
      <c r="X64" s="4"/>
      <c r="AA64"/>
      <c r="AB64"/>
      <c r="AC64"/>
      <c r="AD64" s="4"/>
    </row>
    <row r="65" spans="24:30" ht="12.75">
      <c r="X65" s="4"/>
      <c r="AA65"/>
      <c r="AB65"/>
      <c r="AC65"/>
      <c r="AD65" s="4"/>
    </row>
    <row r="66" spans="24:30" ht="12.75">
      <c r="X66" s="4"/>
      <c r="AA66"/>
      <c r="AB66"/>
      <c r="AC66"/>
      <c r="AD66" s="4"/>
    </row>
    <row r="67" spans="24:30" ht="12.75">
      <c r="X67" s="4"/>
      <c r="AA67"/>
      <c r="AB67"/>
      <c r="AC67"/>
      <c r="AD67" s="4"/>
    </row>
    <row r="68" spans="24:30" ht="12.75">
      <c r="X68" s="4"/>
      <c r="AA68"/>
      <c r="AB68"/>
      <c r="AC68"/>
      <c r="AD68" s="4"/>
    </row>
    <row r="69" spans="24:30" ht="12.75">
      <c r="X69" s="4"/>
      <c r="AA69"/>
      <c r="AB69"/>
      <c r="AC69"/>
      <c r="AD69" s="4"/>
    </row>
    <row r="70" spans="24:30" ht="12.75">
      <c r="X70" s="4"/>
      <c r="AA70"/>
      <c r="AB70"/>
      <c r="AC70"/>
      <c r="AD70" s="4"/>
    </row>
    <row r="71" spans="24:30" ht="12.75">
      <c r="X71" s="4"/>
      <c r="AA71"/>
      <c r="AB71"/>
      <c r="AC71"/>
      <c r="AD71" s="4"/>
    </row>
    <row r="72" spans="24:30" ht="12.75">
      <c r="X72" s="4"/>
      <c r="AA72"/>
      <c r="AB72"/>
      <c r="AC72"/>
      <c r="AD72" s="4"/>
    </row>
    <row r="73" spans="24:30" ht="12.75">
      <c r="X73" s="4"/>
      <c r="AA73"/>
      <c r="AB73"/>
      <c r="AC73"/>
      <c r="AD73" s="4"/>
    </row>
    <row r="74" spans="24:30" ht="12.75">
      <c r="X74" s="4"/>
      <c r="AA74"/>
      <c r="AB74"/>
      <c r="AC74"/>
      <c r="AD74" s="4"/>
    </row>
    <row r="75" spans="24:30" ht="12.75">
      <c r="X75" s="4"/>
      <c r="AA75"/>
      <c r="AB75"/>
      <c r="AC75"/>
      <c r="AD75" s="4"/>
    </row>
    <row r="76" spans="24:30" ht="12.75">
      <c r="X76" s="4"/>
      <c r="AA76"/>
      <c r="AB76"/>
      <c r="AC76"/>
      <c r="AD76" s="4"/>
    </row>
    <row r="77" spans="24:30" ht="12.75">
      <c r="X77" s="4"/>
      <c r="AA77"/>
      <c r="AB77"/>
      <c r="AC77"/>
      <c r="AD77" s="4"/>
    </row>
    <row r="78" spans="24:30" ht="12.75">
      <c r="X78" s="4"/>
      <c r="AA78"/>
      <c r="AB78"/>
      <c r="AC78"/>
      <c r="AD78" s="4"/>
    </row>
    <row r="79" spans="24:30" ht="12.75">
      <c r="X79" s="4"/>
      <c r="AA79"/>
      <c r="AB79"/>
      <c r="AC79"/>
      <c r="AD79" s="4"/>
    </row>
    <row r="80" spans="24:30" ht="12.75">
      <c r="X80" s="4"/>
      <c r="AA80"/>
      <c r="AB80"/>
      <c r="AC80"/>
      <c r="AD80" s="4"/>
    </row>
    <row r="81" spans="24:30" ht="12.75">
      <c r="X81" s="4"/>
      <c r="AA81"/>
      <c r="AB81"/>
      <c r="AC81"/>
      <c r="AD81" s="4"/>
    </row>
    <row r="82" spans="24:30" ht="12.75">
      <c r="X82" s="4"/>
      <c r="AA82"/>
      <c r="AB82"/>
      <c r="AC82"/>
      <c r="AD82" s="4"/>
    </row>
    <row r="83" spans="24:30" ht="12.75">
      <c r="X83" s="4"/>
      <c r="AA83"/>
      <c r="AB83"/>
      <c r="AC83"/>
      <c r="AD83" s="4"/>
    </row>
    <row r="84" spans="24:30" ht="12.75">
      <c r="X84" s="4"/>
      <c r="AA84"/>
      <c r="AB84"/>
      <c r="AC84"/>
      <c r="AD84" s="4"/>
    </row>
    <row r="85" spans="24:30" ht="12.75">
      <c r="X85" s="4"/>
      <c r="AA85"/>
      <c r="AB85"/>
      <c r="AC85"/>
      <c r="AD85" s="4"/>
    </row>
    <row r="86" spans="24:30" ht="12.75">
      <c r="X86" s="4"/>
      <c r="AA86"/>
      <c r="AB86"/>
      <c r="AC86"/>
      <c r="AD86" s="4"/>
    </row>
    <row r="87" spans="24:30" ht="12.75">
      <c r="X87" s="4"/>
      <c r="AA87"/>
      <c r="AB87"/>
      <c r="AC87"/>
      <c r="AD87" s="4"/>
    </row>
    <row r="88" spans="24:30" ht="12.75">
      <c r="X88" s="4"/>
      <c r="AA88"/>
      <c r="AB88"/>
      <c r="AC88"/>
      <c r="AD88" s="4"/>
    </row>
    <row r="89" spans="24:30" ht="12.75">
      <c r="X89" s="4"/>
      <c r="AA89"/>
      <c r="AB89"/>
      <c r="AC89"/>
      <c r="AD89" s="4"/>
    </row>
    <row r="90" spans="24:30" ht="12.75">
      <c r="X90" s="4"/>
      <c r="AA90"/>
      <c r="AB90"/>
      <c r="AC90"/>
      <c r="AD90" s="4"/>
    </row>
    <row r="91" spans="24:30" ht="12.75">
      <c r="X91" s="4"/>
      <c r="AA91"/>
      <c r="AB91"/>
      <c r="AC91"/>
      <c r="AD91" s="4"/>
    </row>
    <row r="92" spans="24:30" ht="12.75">
      <c r="X92" s="4"/>
      <c r="AA92"/>
      <c r="AB92"/>
      <c r="AC92"/>
      <c r="AD92" s="4"/>
    </row>
    <row r="93" spans="24:30" ht="12.75">
      <c r="X93" s="4"/>
      <c r="AA93"/>
      <c r="AB93"/>
      <c r="AC93"/>
      <c r="AD93" s="4"/>
    </row>
    <row r="94" spans="24:30" ht="12.75">
      <c r="X94" s="4"/>
      <c r="AA94"/>
      <c r="AB94"/>
      <c r="AC94"/>
      <c r="AD94" s="4"/>
    </row>
    <row r="95" spans="24:30" ht="12.75">
      <c r="X95" s="4"/>
      <c r="AA95"/>
      <c r="AB95"/>
      <c r="AC95"/>
      <c r="AD95" s="4"/>
    </row>
    <row r="96" spans="24:30" ht="12.75">
      <c r="X96" s="4"/>
      <c r="AA96"/>
      <c r="AB96"/>
      <c r="AC96"/>
      <c r="AD96" s="4"/>
    </row>
    <row r="97" spans="24:30" ht="12.75">
      <c r="X97" s="4"/>
      <c r="AA97"/>
      <c r="AB97"/>
      <c r="AC97"/>
      <c r="AD97" s="4"/>
    </row>
    <row r="98" spans="24:30" ht="12.75">
      <c r="X98" s="4"/>
      <c r="AA98"/>
      <c r="AB98"/>
      <c r="AC98"/>
      <c r="AD98" s="4"/>
    </row>
    <row r="99" spans="24:30" ht="12.75">
      <c r="X99" s="4"/>
      <c r="AA99"/>
      <c r="AB99"/>
      <c r="AC99"/>
      <c r="AD99" s="4"/>
    </row>
    <row r="100" spans="24:30" ht="12.75">
      <c r="X100" s="4"/>
      <c r="AA100"/>
      <c r="AB100"/>
      <c r="AC100"/>
      <c r="AD100" s="4"/>
    </row>
    <row r="101" spans="24:30" ht="12.75">
      <c r="X101" s="4"/>
      <c r="AA101"/>
      <c r="AB101"/>
      <c r="AC101"/>
      <c r="AD101" s="4"/>
    </row>
    <row r="102" spans="24:30" ht="12.75">
      <c r="X102" s="4"/>
      <c r="AA102"/>
      <c r="AB102"/>
      <c r="AC102"/>
      <c r="AD102" s="4"/>
    </row>
    <row r="103" spans="24:30" ht="12.75">
      <c r="X103" s="4"/>
      <c r="AA103"/>
      <c r="AB103"/>
      <c r="AC103"/>
      <c r="AD103" s="4"/>
    </row>
    <row r="104" spans="24:30" ht="12.75">
      <c r="X104" s="4"/>
      <c r="AA104"/>
      <c r="AB104"/>
      <c r="AC104"/>
      <c r="AD104" s="4"/>
    </row>
    <row r="105" spans="24:30" ht="12.75">
      <c r="X105" s="4"/>
      <c r="AA105"/>
      <c r="AB105"/>
      <c r="AC105"/>
      <c r="AD105" s="4"/>
    </row>
    <row r="106" spans="24:30" ht="12.75">
      <c r="X106" s="4"/>
      <c r="AA106"/>
      <c r="AB106"/>
      <c r="AC106"/>
      <c r="AD106" s="4"/>
    </row>
    <row r="107" spans="24:30" ht="12.75">
      <c r="X107" s="4"/>
      <c r="AA107"/>
      <c r="AB107"/>
      <c r="AC107"/>
      <c r="AD107" s="4"/>
    </row>
    <row r="108" spans="24:30" ht="12.75">
      <c r="X108" s="4"/>
      <c r="AA108"/>
      <c r="AB108"/>
      <c r="AC108"/>
      <c r="AD108" s="4"/>
    </row>
    <row r="109" spans="24:30" ht="12.75">
      <c r="X109" s="4"/>
      <c r="AA109"/>
      <c r="AB109"/>
      <c r="AC109"/>
      <c r="AD109" s="4"/>
    </row>
    <row r="110" spans="24:30" ht="12.75">
      <c r="X110" s="4"/>
      <c r="AA110"/>
      <c r="AB110"/>
      <c r="AC110"/>
      <c r="AD110" s="4"/>
    </row>
    <row r="111" spans="24:30" ht="12.75">
      <c r="X111" s="4"/>
      <c r="AA111"/>
      <c r="AB111"/>
      <c r="AC111"/>
      <c r="AD111" s="4"/>
    </row>
    <row r="112" spans="24:30" ht="12.75">
      <c r="X112" s="4"/>
      <c r="AA112"/>
      <c r="AB112"/>
      <c r="AC112"/>
      <c r="AD112" s="4"/>
    </row>
    <row r="113" spans="24:30" ht="12.75">
      <c r="X113" s="4"/>
      <c r="AA113"/>
      <c r="AB113"/>
      <c r="AC113"/>
      <c r="AD113" s="4"/>
    </row>
    <row r="114" spans="24:30" ht="12.75">
      <c r="X114" s="4"/>
      <c r="AA114"/>
      <c r="AB114"/>
      <c r="AC114"/>
      <c r="AD114" s="4"/>
    </row>
    <row r="115" spans="24:30" ht="12.75">
      <c r="X115" s="4"/>
      <c r="AA115"/>
      <c r="AB115"/>
      <c r="AC115"/>
      <c r="AD115" s="4"/>
    </row>
    <row r="116" spans="24:30" ht="12.75">
      <c r="X116" s="4"/>
      <c r="AD116" s="4"/>
    </row>
    <row r="117" spans="24:30" ht="12.75">
      <c r="X117" s="4"/>
      <c r="AD117" s="4"/>
    </row>
    <row r="118" spans="24:30" ht="12.75">
      <c r="X118" s="4"/>
      <c r="AD118" s="4"/>
    </row>
    <row r="119" spans="24:30" ht="12.75">
      <c r="X119" s="4"/>
      <c r="AD119" s="4"/>
    </row>
    <row r="120" spans="24:30" ht="12.75">
      <c r="X120" s="4"/>
      <c r="AD120" s="4"/>
    </row>
    <row r="121" spans="24:30" ht="12.75">
      <c r="X121" s="4"/>
      <c r="AD121" s="4"/>
    </row>
    <row r="122" spans="24:30" ht="12.75">
      <c r="X122" s="4"/>
      <c r="AD122" s="4"/>
    </row>
    <row r="123" spans="24:30" ht="12.75">
      <c r="X123" s="4"/>
      <c r="AD123" s="4"/>
    </row>
    <row r="124" spans="24:30" ht="12.75">
      <c r="X124" s="4"/>
      <c r="AD124" s="4"/>
    </row>
    <row r="125" spans="24:30" ht="12.75">
      <c r="X125" s="4"/>
      <c r="AD125" s="4"/>
    </row>
    <row r="126" spans="24:30" ht="12.75">
      <c r="X126" s="4"/>
      <c r="AD126" s="4"/>
    </row>
    <row r="127" spans="24:30" ht="12.75">
      <c r="X127" s="4"/>
      <c r="AD127" s="4"/>
    </row>
    <row r="128" spans="24:30" ht="12.75">
      <c r="X128" s="4"/>
      <c r="AD128" s="4"/>
    </row>
    <row r="129" spans="24:30" ht="12.75">
      <c r="X129" s="4"/>
      <c r="AD129" s="4"/>
    </row>
    <row r="130" spans="24:30" ht="12.75">
      <c r="X130" s="4"/>
      <c r="AD130" s="4"/>
    </row>
    <row r="131" spans="24:30" ht="12.75">
      <c r="X131" s="4"/>
      <c r="AD131" s="4"/>
    </row>
    <row r="132" spans="24:30" ht="12.75">
      <c r="X132" s="4"/>
      <c r="AD132" s="4"/>
    </row>
    <row r="133" spans="24:30" ht="12.75">
      <c r="X133" s="4"/>
      <c r="AD133" s="4"/>
    </row>
    <row r="134" spans="24:30" ht="12.75">
      <c r="X134" s="4"/>
      <c r="AD134" s="4"/>
    </row>
    <row r="135" spans="24:30" ht="12.75">
      <c r="X135" s="4"/>
      <c r="AD135" s="4"/>
    </row>
    <row r="136" spans="24:30" ht="12.75">
      <c r="X136" s="4"/>
      <c r="AD136" s="4"/>
    </row>
    <row r="137" spans="24:30" ht="12.75">
      <c r="X137" s="4"/>
      <c r="AD137" s="4"/>
    </row>
    <row r="138" ht="12.75">
      <c r="AD138" s="4"/>
    </row>
    <row r="139" ht="12.75">
      <c r="AD139" s="4"/>
    </row>
    <row r="140" ht="12.75">
      <c r="AD140" s="4"/>
    </row>
    <row r="141" ht="12.75">
      <c r="AD141" s="4"/>
    </row>
    <row r="142" ht="12.75">
      <c r="AD142" s="4"/>
    </row>
    <row r="143" ht="12.75">
      <c r="AD143" s="4"/>
    </row>
    <row r="144" ht="12.75">
      <c r="AD144" s="4"/>
    </row>
    <row r="145" ht="12.75">
      <c r="AD145" s="4"/>
    </row>
    <row r="146" ht="12.75">
      <c r="AD146" s="4"/>
    </row>
    <row r="147" ht="12.75">
      <c r="AD147" s="4"/>
    </row>
    <row r="148" ht="12.75">
      <c r="AD148" s="4"/>
    </row>
    <row r="149" ht="12.75">
      <c r="AD149" s="4"/>
    </row>
    <row r="150" ht="12.75">
      <c r="AD150" s="4"/>
    </row>
    <row r="151" ht="12.75">
      <c r="AD151" s="4"/>
    </row>
    <row r="152" ht="12.75">
      <c r="AD152" s="4"/>
    </row>
    <row r="153" ht="12.75">
      <c r="AD153" s="4"/>
    </row>
    <row r="154" ht="12.75">
      <c r="AD154" s="4"/>
    </row>
    <row r="155" ht="12.75">
      <c r="AD155" s="4"/>
    </row>
    <row r="156" ht="12.75">
      <c r="AD156" s="4"/>
    </row>
    <row r="157" ht="12.75">
      <c r="AD157" s="4"/>
    </row>
  </sheetData>
  <sheetProtection password="842D" sheet="1" objects="1" scenarios="1"/>
  <mergeCells count="31">
    <mergeCell ref="AA1:AE1"/>
    <mergeCell ref="AA12:AE12"/>
    <mergeCell ref="AA23:AE23"/>
    <mergeCell ref="U1:Y1"/>
    <mergeCell ref="U12:W12"/>
    <mergeCell ref="AA33:AE33"/>
    <mergeCell ref="AA42:AE42"/>
    <mergeCell ref="M25:O25"/>
    <mergeCell ref="M26:O26"/>
    <mergeCell ref="Q25:S25"/>
    <mergeCell ref="Q26:S26"/>
    <mergeCell ref="U31:W31"/>
    <mergeCell ref="A1:C1"/>
    <mergeCell ref="E1:G1"/>
    <mergeCell ref="I1:M1"/>
    <mergeCell ref="O1:S1"/>
    <mergeCell ref="I25:K25"/>
    <mergeCell ref="I26:K26"/>
    <mergeCell ref="A25:C25"/>
    <mergeCell ref="A26:C26"/>
    <mergeCell ref="E25:G25"/>
    <mergeCell ref="E26:G26"/>
    <mergeCell ref="I14:K14"/>
    <mergeCell ref="M13:O13"/>
    <mergeCell ref="M14:O14"/>
    <mergeCell ref="Q14:S14"/>
    <mergeCell ref="AJ11:AK11"/>
    <mergeCell ref="AM11:AN11"/>
    <mergeCell ref="AG11:AH11"/>
    <mergeCell ref="I13:K13"/>
    <mergeCell ref="Q13:S1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Engenharia4</cp:lastModifiedBy>
  <dcterms:created xsi:type="dcterms:W3CDTF">2006-11-20T12:15:25Z</dcterms:created>
  <dcterms:modified xsi:type="dcterms:W3CDTF">2014-04-10T20:04:09Z</dcterms:modified>
  <cp:category/>
  <cp:version/>
  <cp:contentType/>
  <cp:contentStatus/>
</cp:coreProperties>
</file>